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ww.ithope.cz-zachranadat-2241\1 notebook lenovo záloha\ragby\soutez\2026\Dívky\"/>
    </mc:Choice>
  </mc:AlternateContent>
  <bookViews>
    <workbookView xWindow="-110" yWindow="-110" windowWidth="19430" windowHeight="10430" tabRatio="986" activeTab="2"/>
  </bookViews>
  <sheets>
    <sheet name="Pools" sheetId="1" r:id="rId1"/>
    <sheet name="Matches" sheetId="4" r:id="rId2"/>
    <sheet name="Final Standing" sheetId="3" r:id="rId3"/>
  </sheets>
  <definedNames>
    <definedName name="_xlnm.Print_Area" localSheetId="1">Matches!$B$1:$AL$14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4" i="4" l="1"/>
  <c r="E14" i="4"/>
  <c r="G13" i="4"/>
  <c r="E13" i="4"/>
  <c r="G12" i="4" l="1"/>
  <c r="E12" i="4"/>
  <c r="G11" i="4"/>
  <c r="E11" i="4"/>
  <c r="G10" i="4"/>
  <c r="E10" i="4"/>
  <c r="G9" i="4"/>
  <c r="E9" i="4"/>
  <c r="AP12" i="4" l="1"/>
  <c r="AW12" i="4" s="1"/>
  <c r="AN12" i="4"/>
  <c r="AS12" i="4" s="1"/>
  <c r="AK12" i="4"/>
  <c r="AL12" i="4" s="1"/>
  <c r="AP11" i="4"/>
  <c r="AX11" i="4" s="1"/>
  <c r="AN11" i="4"/>
  <c r="AR11" i="4" s="1"/>
  <c r="AK11" i="4"/>
  <c r="AL11" i="4" s="1"/>
  <c r="AP10" i="4"/>
  <c r="AX10" i="4" s="1"/>
  <c r="AN10" i="4"/>
  <c r="AT10" i="4" s="1"/>
  <c r="AK10" i="4"/>
  <c r="AL10" i="4" s="1"/>
  <c r="B2" i="4"/>
  <c r="B1" i="4"/>
  <c r="AV10" i="4" l="1"/>
  <c r="AR12" i="4"/>
  <c r="AW10" i="4"/>
  <c r="AT12" i="4"/>
  <c r="AW11" i="4"/>
  <c r="AR10" i="4"/>
  <c r="AS11" i="4"/>
  <c r="AT11" i="4"/>
  <c r="AV11" i="4"/>
  <c r="AV12" i="4"/>
  <c r="AX12" i="4"/>
  <c r="AS10" i="4"/>
  <c r="B2" i="3"/>
  <c r="B1" i="3"/>
</calcChain>
</file>

<file path=xl/comments1.xml><?xml version="1.0" encoding="utf-8"?>
<comments xmlns="http://schemas.openxmlformats.org/spreadsheetml/2006/main">
  <authors>
    <author/>
  </authors>
  <commentList>
    <comment ref="L2" authorId="0" shapeId="0">
      <text>
        <r>
          <rPr>
            <sz val="10"/>
            <rFont val="Arial"/>
            <family val="2"/>
            <charset val="1"/>
          </rPr>
          <t>Please don't change or overwrite fields with a formula inside !!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L2" authorId="0" shapeId="0">
      <text>
        <r>
          <rPr>
            <sz val="10"/>
            <rFont val="Arial"/>
            <family val="2"/>
            <charset val="1"/>
          </rPr>
          <t>Please don't change or overwrite fields with a formula inside !!</t>
        </r>
      </text>
    </comment>
  </commentList>
</comments>
</file>

<file path=xl/sharedStrings.xml><?xml version="1.0" encoding="utf-8"?>
<sst xmlns="http://schemas.openxmlformats.org/spreadsheetml/2006/main" count="129" uniqueCount="75">
  <si>
    <t>Rozdělení do skupin/Seeding of the Groups</t>
  </si>
  <si>
    <t>Pořadí zápasů / Timetable</t>
  </si>
  <si>
    <t>Statistics / Statistik</t>
  </si>
  <si>
    <t>First Team / Home</t>
  </si>
  <si>
    <t>Second Team / Away</t>
  </si>
  <si>
    <t>zápas</t>
  </si>
  <si>
    <t>čas</t>
  </si>
  <si>
    <t>výsledek</t>
  </si>
  <si>
    <t>try</t>
  </si>
  <si>
    <t>conversion</t>
  </si>
  <si>
    <t>penalty</t>
  </si>
  <si>
    <t>dropgoal</t>
  </si>
  <si>
    <t>sent off</t>
  </si>
  <si>
    <t>sin bin</t>
  </si>
  <si>
    <t>check</t>
  </si>
  <si>
    <t>points</t>
  </si>
  <si>
    <t>won</t>
  </si>
  <si>
    <t>drawn</t>
  </si>
  <si>
    <t>lost</t>
  </si>
  <si>
    <t>match</t>
  </si>
  <si>
    <t>time</t>
  </si>
  <si>
    <t>score</t>
  </si>
  <si>
    <t>essai</t>
  </si>
  <si>
    <t>transformation</t>
  </si>
  <si>
    <t>pénalité</t>
  </si>
  <si>
    <t>drop</t>
  </si>
  <si>
    <t>carton rouge</t>
  </si>
  <si>
    <t>carton jaune</t>
  </si>
  <si>
    <t>victoire</t>
  </si>
  <si>
    <t>égalité</t>
  </si>
  <si>
    <t>défaite</t>
  </si>
  <si>
    <t>2.</t>
  </si>
  <si>
    <t>Versuch</t>
  </si>
  <si>
    <t>Erhöhung</t>
  </si>
  <si>
    <t>Strafkick</t>
  </si>
  <si>
    <t>Dropkick</t>
  </si>
  <si>
    <t>Rot</t>
  </si>
  <si>
    <t>Gelb</t>
  </si>
  <si>
    <t>Prüfung</t>
  </si>
  <si>
    <t>Punkte</t>
  </si>
  <si>
    <t>Sieg</t>
  </si>
  <si>
    <t>Unent.</t>
  </si>
  <si>
    <t>Niederl.</t>
  </si>
  <si>
    <t/>
  </si>
  <si>
    <t>-</t>
  </si>
  <si>
    <t>:</t>
  </si>
  <si>
    <t>Konečné pořadí / Final Standing</t>
  </si>
  <si>
    <t>Z</t>
  </si>
  <si>
    <t>V</t>
  </si>
  <si>
    <t>R</t>
  </si>
  <si>
    <t>P</t>
  </si>
  <si>
    <t>+</t>
  </si>
  <si>
    <t>±</t>
  </si>
  <si>
    <t>Body</t>
  </si>
  <si>
    <t>1.</t>
  </si>
  <si>
    <t>3.</t>
  </si>
  <si>
    <t>4.</t>
  </si>
  <si>
    <t>3body výhra, 2b remíza, 1b prohra, v případě rovnosti bodů rozhoduje o pořadí celkové skóre</t>
  </si>
  <si>
    <t>Dívky U16</t>
  </si>
  <si>
    <t>RFC Livonia (LAT)</t>
  </si>
  <si>
    <t>Říčany, Přelouč, Sparta (CZE)</t>
  </si>
  <si>
    <t>Česko reprezentace A (CZE)</t>
  </si>
  <si>
    <t>Česko reprezentace B (CZE)</t>
  </si>
  <si>
    <t>PYRF girls U16</t>
  </si>
  <si>
    <t>RC Slavia Praha 17.october 2026</t>
  </si>
  <si>
    <t>3rd</t>
  </si>
  <si>
    <t>4th</t>
  </si>
  <si>
    <t>1st</t>
  </si>
  <si>
    <t>2nd</t>
  </si>
  <si>
    <t>3rd ranked after pool games</t>
  </si>
  <si>
    <t>4th ranked after pool games</t>
  </si>
  <si>
    <t>1st ranked after pool games</t>
  </si>
  <si>
    <t>1nd ranked after pool games</t>
  </si>
  <si>
    <t>KONEČNÉ POŘADÍ / FINAL STANDING</t>
  </si>
  <si>
    <t>TABULKA /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</si>
</sst>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,"/>
  </numFmts>
  <fonts count="26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8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name val="Arial"/>
      <family val="2"/>
      <charset val="238"/>
    </font>
    <font>
      <sz val="8"/>
      <name val="Arial"/>
      <family val="2"/>
      <charset val="1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Calibri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4"/>
      <color rgb="FF808080"/>
      <name val="Arial"/>
      <family val="2"/>
    </font>
    <font>
      <b/>
      <sz val="14"/>
      <color rgb="FFFF0000"/>
      <name val="Arial"/>
      <family val="2"/>
    </font>
    <font>
      <b/>
      <sz val="10"/>
      <name val="Arial"/>
      <family val="2"/>
    </font>
    <font>
      <b/>
      <sz val="14"/>
      <color rgb="FF000000"/>
      <name val="Arial"/>
      <family val="2"/>
    </font>
    <font>
      <sz val="12"/>
      <name val="Arial"/>
      <family val="2"/>
      <charset val="238"/>
    </font>
    <font>
      <sz val="12"/>
      <name val="Tahoma"/>
      <family val="2"/>
      <charset val="238"/>
    </font>
    <font>
      <b/>
      <sz val="14"/>
      <color theme="0" tint="-0.149998474074526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A6CAF0"/>
      </patternFill>
    </fill>
    <fill>
      <patternFill patternType="solid">
        <fgColor rgb="FFFF8080"/>
        <bgColor rgb="FFFF99CC"/>
      </patternFill>
    </fill>
    <fill>
      <patternFill patternType="solid">
        <fgColor rgb="FFFF0000"/>
        <bgColor rgb="FF993300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0" xfId="0" applyFont="1"/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10" fillId="0" borderId="4" xfId="0" applyFont="1" applyBorder="1"/>
    <xf numFmtId="0" fontId="8" fillId="0" borderId="4" xfId="0" applyFont="1" applyBorder="1"/>
    <xf numFmtId="0" fontId="11" fillId="0" borderId="1" xfId="0" applyFont="1" applyBorder="1"/>
    <xf numFmtId="0" fontId="12" fillId="0" borderId="16" xfId="0" applyFont="1" applyBorder="1"/>
    <xf numFmtId="0" fontId="12" fillId="0" borderId="17" xfId="0" applyFont="1" applyBorder="1"/>
    <xf numFmtId="0" fontId="13" fillId="0" borderId="17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20" xfId="0" applyFont="1" applyBorder="1"/>
    <xf numFmtId="0" fontId="12" fillId="0" borderId="21" xfId="0" applyFont="1" applyBorder="1"/>
    <xf numFmtId="0" fontId="12" fillId="0" borderId="23" xfId="0" applyFont="1" applyBorder="1"/>
    <xf numFmtId="0" fontId="12" fillId="0" borderId="13" xfId="0" applyFont="1" applyBorder="1"/>
    <xf numFmtId="0" fontId="12" fillId="0" borderId="24" xfId="0" applyFont="1" applyBorder="1"/>
    <xf numFmtId="0" fontId="12" fillId="0" borderId="26" xfId="0" applyFont="1" applyBorder="1"/>
    <xf numFmtId="0" fontId="12" fillId="0" borderId="27" xfId="0" applyFont="1" applyBorder="1"/>
    <xf numFmtId="0" fontId="12" fillId="0" borderId="28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 applyAlignment="1">
      <alignment horizontal="right"/>
    </xf>
    <xf numFmtId="0" fontId="15" fillId="0" borderId="22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2" xfId="0" applyFont="1" applyBorder="1"/>
    <xf numFmtId="0" fontId="11" fillId="0" borderId="4" xfId="0" applyFont="1" applyBorder="1"/>
    <xf numFmtId="0" fontId="11" fillId="0" borderId="6" xfId="0" applyFont="1" applyBorder="1"/>
    <xf numFmtId="20" fontId="17" fillId="0" borderId="13" xfId="0" applyNumberFormat="1" applyFont="1" applyBorder="1" applyAlignment="1"/>
    <xf numFmtId="0" fontId="18" fillId="0" borderId="13" xfId="0" applyFont="1" applyBorder="1" applyAlignment="1">
      <alignment horizontal="center"/>
    </xf>
    <xf numFmtId="164" fontId="16" fillId="2" borderId="13" xfId="0" applyNumberFormat="1" applyFont="1" applyFill="1" applyBorder="1" applyProtection="1">
      <protection locked="0"/>
    </xf>
    <xf numFmtId="0" fontId="17" fillId="0" borderId="13" xfId="0" applyFont="1" applyBorder="1" applyAlignment="1">
      <alignment horizontal="center"/>
    </xf>
    <xf numFmtId="164" fontId="16" fillId="0" borderId="0" xfId="0" applyNumberFormat="1" applyFont="1" applyProtection="1">
      <protection locked="0"/>
    </xf>
    <xf numFmtId="164" fontId="16" fillId="0" borderId="13" xfId="0" applyNumberFormat="1" applyFont="1" applyFill="1" applyBorder="1" applyAlignment="1" applyProtection="1">
      <protection locked="0"/>
    </xf>
    <xf numFmtId="0" fontId="17" fillId="0" borderId="13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164" fontId="19" fillId="0" borderId="13" xfId="0" applyNumberFormat="1" applyFont="1" applyBorder="1"/>
    <xf numFmtId="0" fontId="20" fillId="0" borderId="13" xfId="0" applyFont="1" applyBorder="1" applyAlignment="1">
      <alignment horizontal="center"/>
    </xf>
    <xf numFmtId="164" fontId="16" fillId="0" borderId="13" xfId="0" applyNumberFormat="1" applyFont="1" applyBorder="1" applyAlignment="1" applyProtection="1">
      <protection locked="0"/>
    </xf>
    <xf numFmtId="0" fontId="16" fillId="0" borderId="14" xfId="0" applyFont="1" applyBorder="1" applyAlignment="1">
      <alignment horizontal="center"/>
    </xf>
    <xf numFmtId="20" fontId="17" fillId="0" borderId="14" xfId="0" applyNumberFormat="1" applyFont="1" applyBorder="1" applyAlignment="1"/>
    <xf numFmtId="0" fontId="18" fillId="0" borderId="14" xfId="0" applyFont="1" applyBorder="1" applyAlignment="1">
      <alignment horizontal="center"/>
    </xf>
    <xf numFmtId="164" fontId="16" fillId="2" borderId="14" xfId="0" applyNumberFormat="1" applyFont="1" applyFill="1" applyBorder="1" applyProtection="1">
      <protection locked="0"/>
    </xf>
    <xf numFmtId="0" fontId="17" fillId="0" borderId="14" xfId="0" applyFont="1" applyBorder="1" applyAlignment="1">
      <alignment horizontal="center"/>
    </xf>
    <xf numFmtId="164" fontId="16" fillId="0" borderId="14" xfId="0" applyNumberFormat="1" applyFont="1" applyFill="1" applyBorder="1" applyAlignment="1" applyProtection="1">
      <protection locked="0"/>
    </xf>
    <xf numFmtId="0" fontId="17" fillId="0" borderId="14" xfId="0" applyFont="1" applyFill="1" applyBorder="1" applyAlignment="1">
      <alignment horizontal="center"/>
    </xf>
    <xf numFmtId="164" fontId="19" fillId="0" borderId="14" xfId="0" applyNumberFormat="1" applyFont="1" applyBorder="1"/>
    <xf numFmtId="0" fontId="20" fillId="0" borderId="14" xfId="0" applyFont="1" applyBorder="1" applyAlignment="1">
      <alignment horizontal="center"/>
    </xf>
    <xf numFmtId="164" fontId="16" fillId="0" borderId="14" xfId="0" applyNumberFormat="1" applyFont="1" applyBorder="1" applyAlignment="1" applyProtection="1">
      <protection locked="0"/>
    </xf>
    <xf numFmtId="20" fontId="17" fillId="0" borderId="15" xfId="0" applyNumberFormat="1" applyFont="1" applyBorder="1" applyAlignment="1"/>
    <xf numFmtId="0" fontId="18" fillId="0" borderId="15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164" fontId="16" fillId="0" borderId="15" xfId="0" applyNumberFormat="1" applyFont="1" applyFill="1" applyBorder="1" applyAlignment="1" applyProtection="1">
      <protection locked="0"/>
    </xf>
    <xf numFmtId="0" fontId="17" fillId="0" borderId="15" xfId="0" applyFont="1" applyFill="1" applyBorder="1" applyAlignment="1">
      <alignment horizontal="center"/>
    </xf>
    <xf numFmtId="164" fontId="19" fillId="0" borderId="15" xfId="0" applyNumberFormat="1" applyFont="1" applyBorder="1"/>
    <xf numFmtId="0" fontId="20" fillId="0" borderId="15" xfId="0" applyFont="1" applyBorder="1" applyAlignment="1">
      <alignment horizontal="center"/>
    </xf>
    <xf numFmtId="164" fontId="16" fillId="0" borderId="15" xfId="0" applyNumberFormat="1" applyFont="1" applyBorder="1" applyAlignment="1" applyProtection="1">
      <protection locked="0"/>
    </xf>
    <xf numFmtId="0" fontId="21" fillId="0" borderId="0" xfId="0" applyFont="1"/>
    <xf numFmtId="0" fontId="21" fillId="2" borderId="9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13" xfId="0" applyFont="1" applyFill="1" applyBorder="1"/>
    <xf numFmtId="0" fontId="22" fillId="0" borderId="15" xfId="0" applyFont="1" applyBorder="1"/>
    <xf numFmtId="0" fontId="17" fillId="0" borderId="0" xfId="0" applyFont="1" applyBorder="1" applyAlignment="1">
      <alignment horizontal="center"/>
    </xf>
    <xf numFmtId="164" fontId="16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>
      <alignment horizontal="center"/>
    </xf>
    <xf numFmtId="164" fontId="19" fillId="0" borderId="0" xfId="0" applyNumberFormat="1" applyFont="1" applyBorder="1"/>
    <xf numFmtId="0" fontId="20" fillId="0" borderId="0" xfId="0" applyFont="1" applyBorder="1" applyAlignment="1">
      <alignment horizontal="center"/>
    </xf>
    <xf numFmtId="164" fontId="16" fillId="0" borderId="0" xfId="0" applyNumberFormat="1" applyFont="1" applyBorder="1" applyAlignment="1" applyProtection="1">
      <protection locked="0"/>
    </xf>
    <xf numFmtId="0" fontId="3" fillId="0" borderId="8" xfId="0" applyFont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" fillId="0" borderId="0" xfId="0" applyFont="1" applyFill="1" applyBorder="1" applyAlignment="1"/>
    <xf numFmtId="0" fontId="11" fillId="0" borderId="0" xfId="0" applyFont="1" applyBorder="1"/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23" fillId="0" borderId="3" xfId="0" applyFont="1" applyBorder="1"/>
    <xf numFmtId="0" fontId="24" fillId="0" borderId="5" xfId="0" applyFont="1" applyBorder="1"/>
    <xf numFmtId="0" fontId="23" fillId="0" borderId="7" xfId="0" applyFont="1" applyBorder="1"/>
    <xf numFmtId="0" fontId="25" fillId="0" borderId="13" xfId="0" applyFont="1" applyFill="1" applyBorder="1"/>
    <xf numFmtId="0" fontId="23" fillId="0" borderId="8" xfId="0" applyFont="1" applyBorder="1"/>
    <xf numFmtId="0" fontId="24" fillId="0" borderId="10" xfId="0" applyFont="1" applyBorder="1"/>
    <xf numFmtId="0" fontId="23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685800</xdr:colOff>
      <xdr:row>46</xdr:row>
      <xdr:rowOff>123825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177800</xdr:colOff>
      <xdr:row>0</xdr:row>
      <xdr:rowOff>196850</xdr:rowOff>
    </xdr:from>
    <xdr:ext cx="1025562" cy="660400"/>
    <xdr:pic>
      <xdr:nvPicPr>
        <xdr:cNvPr id="3" name="Picture 2">
          <a:extLst>
            <a:ext uri="{FF2B5EF4-FFF2-40B4-BE49-F238E27FC236}">
              <a16:creationId xmlns:a16="http://schemas.microsoft.com/office/drawing/2014/main" id="{60552647-0742-4119-A562-5C4114E2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96850"/>
          <a:ext cx="1025562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166688</xdr:colOff>
      <xdr:row>0</xdr:row>
      <xdr:rowOff>198436</xdr:rowOff>
    </xdr:from>
    <xdr:ext cx="1136686" cy="731957"/>
    <xdr:pic>
      <xdr:nvPicPr>
        <xdr:cNvPr id="2" name="Picture 2">
          <a:extLst>
            <a:ext uri="{FF2B5EF4-FFF2-40B4-BE49-F238E27FC236}">
              <a16:creationId xmlns:a16="http://schemas.microsoft.com/office/drawing/2014/main" id="{60552647-0742-4119-A562-5C4114E2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198436"/>
          <a:ext cx="1136686" cy="731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139700</xdr:rowOff>
    </xdr:from>
    <xdr:ext cx="1025562" cy="660400"/>
    <xdr:pic>
      <xdr:nvPicPr>
        <xdr:cNvPr id="2" name="Picture 2">
          <a:extLst>
            <a:ext uri="{FF2B5EF4-FFF2-40B4-BE49-F238E27FC236}">
              <a16:creationId xmlns:a16="http://schemas.microsoft.com/office/drawing/2014/main" id="{60552647-0742-4119-A562-5C4114E2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9700"/>
          <a:ext cx="1025562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9"/>
  <sheetViews>
    <sheetView zoomScaleNormal="100" workbookViewId="0">
      <selection activeCell="C6" sqref="C6:C9"/>
    </sheetView>
  </sheetViews>
  <sheetFormatPr defaultRowHeight="12.5" x14ac:dyDescent="0.25"/>
  <cols>
    <col min="1" max="1" width="19.7265625" customWidth="1"/>
    <col min="2" max="2" width="4"/>
    <col min="3" max="3" width="43.7265625"/>
    <col min="4" max="4" width="8.54296875" bestFit="1" customWidth="1"/>
    <col min="5" max="5" width="4"/>
    <col min="6" max="6" width="33.54296875" customWidth="1"/>
    <col min="7" max="7" width="6.1796875"/>
    <col min="8" max="9" width="4"/>
    <col min="10" max="10" width="22.1796875"/>
    <col min="11" max="1025" width="12.26953125"/>
  </cols>
  <sheetData>
    <row r="1" spans="2:12" ht="18" x14ac:dyDescent="0.4">
      <c r="B1" s="1" t="s">
        <v>63</v>
      </c>
    </row>
    <row r="2" spans="2:12" ht="23" x14ac:dyDescent="0.5">
      <c r="B2" s="104" t="s">
        <v>64</v>
      </c>
    </row>
    <row r="3" spans="2:12" ht="23" x14ac:dyDescent="0.5">
      <c r="B3" s="2" t="s">
        <v>0</v>
      </c>
      <c r="F3" s="2"/>
    </row>
    <row r="4" spans="2:12" ht="13" x14ac:dyDescent="0.3">
      <c r="C4" s="3"/>
      <c r="F4" s="3"/>
    </row>
    <row r="5" spans="2:12" ht="18" x14ac:dyDescent="0.4">
      <c r="B5" s="108" t="s">
        <v>58</v>
      </c>
      <c r="C5" s="108"/>
      <c r="E5" s="109"/>
      <c r="F5" s="109"/>
      <c r="G5" s="4"/>
      <c r="H5" s="110"/>
      <c r="I5" s="110"/>
      <c r="J5" s="110"/>
    </row>
    <row r="6" spans="2:12" ht="18" x14ac:dyDescent="0.4">
      <c r="B6" s="54">
        <v>1</v>
      </c>
      <c r="C6" s="120" t="s">
        <v>61</v>
      </c>
      <c r="E6" s="105"/>
      <c r="F6" s="106"/>
      <c r="G6" s="4"/>
      <c r="H6" s="5"/>
      <c r="I6" s="5"/>
      <c r="J6" s="6"/>
    </row>
    <row r="7" spans="2:12" ht="18" x14ac:dyDescent="0.4">
      <c r="B7" s="55">
        <v>2</v>
      </c>
      <c r="C7" s="121" t="s">
        <v>62</v>
      </c>
      <c r="E7" s="105"/>
      <c r="F7" s="107"/>
      <c r="G7" s="4"/>
      <c r="H7" s="5"/>
      <c r="I7" s="5"/>
      <c r="J7" s="6"/>
    </row>
    <row r="8" spans="2:12" ht="18" x14ac:dyDescent="0.4">
      <c r="B8" s="55">
        <v>3</v>
      </c>
      <c r="C8" s="121" t="s">
        <v>60</v>
      </c>
      <c r="E8" s="105"/>
      <c r="F8" s="106"/>
      <c r="G8" s="4"/>
      <c r="H8" s="5"/>
      <c r="I8" s="5"/>
      <c r="J8" s="6"/>
    </row>
    <row r="9" spans="2:12" ht="18" x14ac:dyDescent="0.4">
      <c r="B9" s="56">
        <v>4</v>
      </c>
      <c r="C9" s="122" t="s">
        <v>59</v>
      </c>
    </row>
  </sheetData>
  <mergeCells count="3">
    <mergeCell ref="B5:C5"/>
    <mergeCell ref="E5:F5"/>
    <mergeCell ref="H5:J5"/>
  </mergeCells>
  <printOptions horizontalCentered="1"/>
  <pageMargins left="0.39374999999999999" right="0.39374999999999999" top="0.59027777777777801" bottom="0.59027777777777801" header="0.51180555555555496" footer="0.39374999999999999"/>
  <pageSetup firstPageNumber="0" orientation="portrait" r:id="rId1"/>
  <headerFooter>
    <oddFooter>&amp;L© Ralph Götz&amp;C&amp;F - &amp;A&amp;R&amp;D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X16"/>
  <sheetViews>
    <sheetView zoomScale="80" zoomScaleNormal="80" workbookViewId="0">
      <pane xSplit="12" ySplit="7" topLeftCell="M8" activePane="bottomRight" state="frozen"/>
      <selection pane="topRight" activeCell="L1" sqref="L1"/>
      <selection pane="bottomLeft" activeCell="A8" sqref="A8"/>
      <selection pane="bottomRight" activeCell="G12" sqref="G12"/>
    </sheetView>
  </sheetViews>
  <sheetFormatPr defaultRowHeight="13" x14ac:dyDescent="0.3"/>
  <cols>
    <col min="1" max="1" width="20.54296875" customWidth="1"/>
    <col min="2" max="2" width="7.26953125" style="7" bestFit="1" customWidth="1"/>
    <col min="3" max="3" width="7.7265625" style="7" bestFit="1" customWidth="1"/>
    <col min="4" max="4" width="5.1796875" style="7" bestFit="1" customWidth="1"/>
    <col min="5" max="5" width="41.7265625" style="88" customWidth="1"/>
    <col min="7" max="7" width="44.453125" style="88" customWidth="1"/>
    <col min="8" max="8" width="5.1796875" bestFit="1" customWidth="1"/>
    <col min="9" max="9" width="8.7265625" style="8"/>
    <col min="10" max="10" width="8.7265625" style="9"/>
    <col min="11" max="12" width="8.7265625" style="8"/>
    <col min="37" max="37" width="5.1796875" bestFit="1" customWidth="1"/>
  </cols>
  <sheetData>
    <row r="1" spans="2:50" ht="18" x14ac:dyDescent="0.4">
      <c r="B1" s="1" t="str">
        <f>Pools!B1</f>
        <v>PYRF girls U16</v>
      </c>
      <c r="C1"/>
      <c r="D1"/>
      <c r="I1"/>
      <c r="J1"/>
      <c r="K1"/>
      <c r="L1"/>
    </row>
    <row r="2" spans="2:50" ht="23" x14ac:dyDescent="0.5">
      <c r="B2" s="2" t="str">
        <f>Pools!B2</f>
        <v>RC Slavia Praha 17.october 2026</v>
      </c>
      <c r="C2"/>
      <c r="D2"/>
      <c r="I2"/>
      <c r="J2"/>
      <c r="K2"/>
      <c r="L2"/>
    </row>
    <row r="3" spans="2:50" ht="23" x14ac:dyDescent="0.5">
      <c r="B3" s="2" t="s">
        <v>1</v>
      </c>
      <c r="C3"/>
      <c r="D3"/>
      <c r="I3"/>
      <c r="J3"/>
      <c r="K3"/>
      <c r="L3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2:50" x14ac:dyDescent="0.3">
      <c r="B4"/>
      <c r="C4"/>
      <c r="D4"/>
      <c r="I4"/>
      <c r="J4"/>
      <c r="K4"/>
      <c r="L4"/>
      <c r="M4" s="111" t="s">
        <v>2</v>
      </c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21"/>
      <c r="AK4" s="21"/>
      <c r="AL4" s="21"/>
      <c r="AR4" s="112" t="s">
        <v>3</v>
      </c>
      <c r="AS4" s="112"/>
      <c r="AT4" s="112"/>
      <c r="AV4" s="112" t="s">
        <v>4</v>
      </c>
      <c r="AW4" s="112"/>
      <c r="AX4" s="112"/>
    </row>
    <row r="5" spans="2:50" s="14" customFormat="1" x14ac:dyDescent="0.3">
      <c r="B5" s="10" t="s">
        <v>5</v>
      </c>
      <c r="C5" s="10" t="s">
        <v>6</v>
      </c>
      <c r="D5" s="11"/>
      <c r="E5" s="89"/>
      <c r="F5" s="12"/>
      <c r="G5" s="89"/>
      <c r="H5" s="13"/>
      <c r="I5" s="113" t="s">
        <v>7</v>
      </c>
      <c r="J5" s="113"/>
      <c r="K5" s="113"/>
      <c r="L5" s="8"/>
      <c r="M5" s="114" t="s">
        <v>8</v>
      </c>
      <c r="N5" s="114"/>
      <c r="O5" s="114"/>
      <c r="P5" s="21"/>
      <c r="Q5" s="114" t="s">
        <v>9</v>
      </c>
      <c r="R5" s="114"/>
      <c r="S5" s="114"/>
      <c r="T5" s="21"/>
      <c r="U5" s="114" t="s">
        <v>10</v>
      </c>
      <c r="V5" s="114"/>
      <c r="W5" s="114"/>
      <c r="X5" s="21"/>
      <c r="Y5" s="114" t="s">
        <v>11</v>
      </c>
      <c r="Z5" s="114"/>
      <c r="AA5" s="114"/>
      <c r="AB5" s="21"/>
      <c r="AC5" s="114" t="s">
        <v>12</v>
      </c>
      <c r="AD5" s="114"/>
      <c r="AE5" s="114"/>
      <c r="AF5" s="21"/>
      <c r="AG5" s="114" t="s">
        <v>13</v>
      </c>
      <c r="AH5" s="114"/>
      <c r="AI5" s="114"/>
      <c r="AJ5" s="21"/>
      <c r="AK5" s="115" t="s">
        <v>14</v>
      </c>
      <c r="AL5" s="115"/>
      <c r="AN5" s="114" t="s">
        <v>15</v>
      </c>
      <c r="AO5" s="114"/>
      <c r="AP5" s="114"/>
      <c r="AR5" s="101" t="s">
        <v>16</v>
      </c>
      <c r="AS5" s="101" t="s">
        <v>17</v>
      </c>
      <c r="AT5" s="101" t="s">
        <v>18</v>
      </c>
      <c r="AV5" s="101" t="s">
        <v>16</v>
      </c>
      <c r="AW5" s="101" t="s">
        <v>17</v>
      </c>
      <c r="AX5" s="101" t="s">
        <v>18</v>
      </c>
    </row>
    <row r="6" spans="2:50" x14ac:dyDescent="0.3">
      <c r="B6" s="15" t="s">
        <v>19</v>
      </c>
      <c r="C6" s="15" t="s">
        <v>20</v>
      </c>
      <c r="D6" s="16"/>
      <c r="E6" s="90"/>
      <c r="F6" s="17"/>
      <c r="G6" s="90"/>
      <c r="H6" s="15"/>
      <c r="I6" s="116" t="s">
        <v>21</v>
      </c>
      <c r="J6" s="116"/>
      <c r="K6" s="116"/>
      <c r="M6" s="117" t="s">
        <v>22</v>
      </c>
      <c r="N6" s="117"/>
      <c r="O6" s="117"/>
      <c r="P6" s="21"/>
      <c r="Q6" s="117" t="s">
        <v>23</v>
      </c>
      <c r="R6" s="117"/>
      <c r="S6" s="117"/>
      <c r="T6" s="21"/>
      <c r="U6" s="117" t="s">
        <v>24</v>
      </c>
      <c r="V6" s="117"/>
      <c r="W6" s="117"/>
      <c r="X6" s="21"/>
      <c r="Y6" s="117" t="s">
        <v>25</v>
      </c>
      <c r="Z6" s="117"/>
      <c r="AA6" s="117"/>
      <c r="AB6" s="21"/>
      <c r="AC6" s="117" t="s">
        <v>26</v>
      </c>
      <c r="AD6" s="117"/>
      <c r="AE6" s="117"/>
      <c r="AF6" s="21"/>
      <c r="AG6" s="117" t="s">
        <v>27</v>
      </c>
      <c r="AH6" s="117"/>
      <c r="AI6" s="117"/>
      <c r="AJ6" s="21"/>
      <c r="AK6" s="18"/>
      <c r="AL6" s="19"/>
      <c r="AN6" s="117" t="s">
        <v>15</v>
      </c>
      <c r="AO6" s="117"/>
      <c r="AP6" s="117"/>
      <c r="AR6" s="20" t="s">
        <v>28</v>
      </c>
      <c r="AS6" s="20" t="s">
        <v>29</v>
      </c>
      <c r="AT6" s="20" t="s">
        <v>30</v>
      </c>
      <c r="AU6" s="21"/>
      <c r="AV6" s="20" t="s">
        <v>28</v>
      </c>
      <c r="AW6" s="20" t="s">
        <v>29</v>
      </c>
      <c r="AX6" s="20" t="s">
        <v>30</v>
      </c>
    </row>
    <row r="7" spans="2:50" x14ac:dyDescent="0.3">
      <c r="B7" s="22"/>
      <c r="C7" s="22"/>
      <c r="D7" s="23"/>
      <c r="E7" s="91"/>
      <c r="F7" s="25" t="s">
        <v>31</v>
      </c>
      <c r="G7" s="91"/>
      <c r="H7" s="26"/>
      <c r="I7" s="27"/>
      <c r="J7" s="24"/>
      <c r="K7" s="28"/>
      <c r="M7" s="118" t="s">
        <v>32</v>
      </c>
      <c r="N7" s="118"/>
      <c r="O7" s="118"/>
      <c r="P7" s="21"/>
      <c r="Q7" s="118" t="s">
        <v>33</v>
      </c>
      <c r="R7" s="118"/>
      <c r="S7" s="118"/>
      <c r="T7" s="21"/>
      <c r="U7" s="118" t="s">
        <v>34</v>
      </c>
      <c r="V7" s="118"/>
      <c r="W7" s="118"/>
      <c r="X7" s="21"/>
      <c r="Y7" s="118" t="s">
        <v>35</v>
      </c>
      <c r="Z7" s="118"/>
      <c r="AA7" s="118"/>
      <c r="AB7" s="21"/>
      <c r="AC7" s="118" t="s">
        <v>36</v>
      </c>
      <c r="AD7" s="118"/>
      <c r="AE7" s="118"/>
      <c r="AF7" s="21"/>
      <c r="AG7" s="118" t="s">
        <v>37</v>
      </c>
      <c r="AH7" s="118"/>
      <c r="AI7" s="118"/>
      <c r="AJ7" s="21"/>
      <c r="AK7" s="119" t="s">
        <v>38</v>
      </c>
      <c r="AL7" s="119"/>
      <c r="AN7" s="118" t="s">
        <v>39</v>
      </c>
      <c r="AO7" s="118"/>
      <c r="AP7" s="118"/>
      <c r="AR7" s="29" t="s">
        <v>40</v>
      </c>
      <c r="AS7" s="29" t="s">
        <v>41</v>
      </c>
      <c r="AT7" s="29" t="s">
        <v>42</v>
      </c>
      <c r="AU7" s="21"/>
      <c r="AV7" s="29" t="s">
        <v>40</v>
      </c>
      <c r="AW7" s="29" t="s">
        <v>41</v>
      </c>
      <c r="AX7" s="29" t="s">
        <v>42</v>
      </c>
    </row>
    <row r="8" spans="2:50" ht="18" x14ac:dyDescent="0.4">
      <c r="B8" s="1"/>
      <c r="C8" s="30"/>
      <c r="D8" s="30"/>
      <c r="E8" s="92"/>
      <c r="F8" s="81"/>
      <c r="G8" s="92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21"/>
      <c r="U8" s="30"/>
      <c r="V8" s="30"/>
      <c r="W8" s="30"/>
      <c r="X8" s="30"/>
      <c r="Y8" s="30"/>
      <c r="Z8" s="30"/>
      <c r="AA8" s="30"/>
      <c r="AB8" s="21"/>
      <c r="AC8" s="30"/>
      <c r="AD8" s="30"/>
      <c r="AE8" s="30"/>
      <c r="AF8" s="30"/>
      <c r="AG8" s="30"/>
      <c r="AH8" s="30"/>
      <c r="AI8" s="30"/>
      <c r="AJ8" s="21"/>
      <c r="AK8" s="30"/>
      <c r="AL8" s="30"/>
      <c r="AM8" s="30"/>
      <c r="AN8" s="21"/>
      <c r="AO8" s="21"/>
      <c r="AP8" s="21"/>
      <c r="AQ8" s="30"/>
      <c r="AR8" s="21"/>
      <c r="AS8" s="21" t="s">
        <v>43</v>
      </c>
      <c r="AT8" s="21" t="s">
        <v>43</v>
      </c>
      <c r="AU8" s="21"/>
      <c r="AV8" s="21" t="s">
        <v>43</v>
      </c>
      <c r="AW8" s="21" t="s">
        <v>43</v>
      </c>
      <c r="AX8" s="21"/>
    </row>
    <row r="9" spans="2:50" ht="27" customHeight="1" x14ac:dyDescent="0.4">
      <c r="B9" s="70">
        <v>1</v>
      </c>
      <c r="C9" s="71">
        <v>0.45833333333333331</v>
      </c>
      <c r="D9" s="58">
        <v>1</v>
      </c>
      <c r="E9" s="93" t="str">
        <f>Pools!C6</f>
        <v>Česko reprezentace A (CZE)</v>
      </c>
      <c r="F9" s="81" t="s">
        <v>44</v>
      </c>
      <c r="G9" s="93" t="str">
        <f>Pools!C9</f>
        <v>RFC Livonia (LAT)</v>
      </c>
      <c r="H9" s="58">
        <v>4</v>
      </c>
      <c r="I9" s="59"/>
      <c r="J9" s="60" t="s">
        <v>45</v>
      </c>
      <c r="K9" s="59"/>
      <c r="L9" s="30"/>
      <c r="M9" s="30"/>
      <c r="N9" s="30"/>
      <c r="O9" s="30"/>
      <c r="P9" s="30"/>
      <c r="Q9" s="30"/>
      <c r="R9" s="30"/>
      <c r="S9" s="30"/>
      <c r="T9" s="21"/>
      <c r="U9" s="30"/>
      <c r="V9" s="30"/>
      <c r="W9" s="30"/>
      <c r="X9" s="30"/>
      <c r="Y9" s="30"/>
      <c r="Z9" s="30"/>
      <c r="AA9" s="30"/>
      <c r="AB9" s="21"/>
      <c r="AC9" s="30"/>
      <c r="AD9" s="30"/>
      <c r="AE9" s="30"/>
      <c r="AF9" s="30"/>
      <c r="AG9" s="30"/>
      <c r="AH9" s="30"/>
      <c r="AI9" s="30"/>
      <c r="AJ9" s="21"/>
      <c r="AK9" s="30"/>
      <c r="AL9" s="30"/>
      <c r="AM9" s="30"/>
      <c r="AN9" s="21"/>
      <c r="AO9" s="21"/>
      <c r="AP9" s="21"/>
      <c r="AQ9" s="30"/>
      <c r="AR9" s="21"/>
      <c r="AS9" s="21"/>
      <c r="AT9" s="21"/>
      <c r="AU9" s="21"/>
      <c r="AV9" s="21"/>
      <c r="AW9" s="21"/>
      <c r="AX9" s="21"/>
    </row>
    <row r="10" spans="2:50" s="66" customFormat="1" ht="27" customHeight="1" x14ac:dyDescent="0.4">
      <c r="B10" s="70">
        <v>2</v>
      </c>
      <c r="C10" s="57">
        <v>0.47222222222222227</v>
      </c>
      <c r="D10" s="58">
        <v>2</v>
      </c>
      <c r="E10" s="94" t="str">
        <f>Pools!C7</f>
        <v>Česko reprezentace B (CZE)</v>
      </c>
      <c r="F10" s="102" t="s">
        <v>44</v>
      </c>
      <c r="G10" s="94" t="str">
        <f>Pools!C8</f>
        <v>Říčany, Přelouč, Sparta (CZE)</v>
      </c>
      <c r="H10" s="58">
        <v>3</v>
      </c>
      <c r="I10" s="59"/>
      <c r="J10" s="60" t="s">
        <v>45</v>
      </c>
      <c r="K10" s="59"/>
      <c r="L10" s="61"/>
      <c r="M10" s="62"/>
      <c r="N10" s="63" t="s">
        <v>45</v>
      </c>
      <c r="O10" s="62"/>
      <c r="P10" s="64"/>
      <c r="Q10" s="62"/>
      <c r="R10" s="63" t="s">
        <v>45</v>
      </c>
      <c r="S10" s="62"/>
      <c r="T10" s="65"/>
      <c r="U10" s="62"/>
      <c r="V10" s="63" t="s">
        <v>45</v>
      </c>
      <c r="W10" s="62"/>
      <c r="X10" s="64"/>
      <c r="Y10" s="62"/>
      <c r="Z10" s="63" t="s">
        <v>45</v>
      </c>
      <c r="AA10" s="62"/>
      <c r="AB10" s="65"/>
      <c r="AC10" s="62"/>
      <c r="AD10" s="63" t="s">
        <v>45</v>
      </c>
      <c r="AE10" s="62"/>
      <c r="AF10" s="64"/>
      <c r="AG10" s="62"/>
      <c r="AH10" s="63" t="s">
        <v>45</v>
      </c>
      <c r="AI10" s="62"/>
      <c r="AK10" s="67">
        <f>(M10+O10)*5+(Q10+S10)*2+(U10+W10)*3+(Y10+AA10)*3</f>
        <v>0</v>
      </c>
      <c r="AL10" s="68" t="str">
        <f>IF(AK10=0,"   ",IF(AK10=(I10+K10),"ok","false"))</f>
        <v xml:space="preserve">   </v>
      </c>
      <c r="AN10" s="69" t="str">
        <f>IF(ISBLANK(I10),"  ",IF(I10&gt;K10,3,IF(I10=K10,2,1)))</f>
        <v xml:space="preserve">  </v>
      </c>
      <c r="AO10" s="60" t="s">
        <v>45</v>
      </c>
      <c r="AP10" s="69" t="str">
        <f>IF(ISBLANK(K10),"  ",IF(K10&gt;I10,3,IF(K10=I10,2,1)))</f>
        <v xml:space="preserve">  </v>
      </c>
      <c r="AR10" s="69" t="str">
        <f>IF($AN10="  ","  ",IF($AN10=3,1,"  "))</f>
        <v xml:space="preserve">  </v>
      </c>
      <c r="AS10" s="69" t="str">
        <f>IF($AN10="  ","  ",IF($AN10=2,1,"  "))</f>
        <v xml:space="preserve">  </v>
      </c>
      <c r="AT10" s="69" t="str">
        <f>IF($AN10="  ","  ",IF($AN10=1,1,"  "))</f>
        <v xml:space="preserve">  </v>
      </c>
      <c r="AV10" s="69" t="str">
        <f>IF($AP10="  ","  ",IF($AP10=3,1,"  "))</f>
        <v xml:space="preserve">  </v>
      </c>
      <c r="AW10" s="69" t="str">
        <f>IF($AP10="  ","  ",IF($AP10=2,1,"  "))</f>
        <v xml:space="preserve">  </v>
      </c>
      <c r="AX10" s="69" t="str">
        <f>IF($AP10="  ","  ",IF($AP10=1,1,"  "))</f>
        <v xml:space="preserve">  </v>
      </c>
    </row>
    <row r="11" spans="2:50" s="66" customFormat="1" ht="27" customHeight="1" x14ac:dyDescent="0.4">
      <c r="B11" s="70">
        <v>3</v>
      </c>
      <c r="C11" s="57">
        <v>0.5</v>
      </c>
      <c r="D11" s="58">
        <v>1</v>
      </c>
      <c r="E11" s="93" t="str">
        <f>Pools!C6</f>
        <v>Česko reprezentace A (CZE)</v>
      </c>
      <c r="F11" s="102" t="s">
        <v>44</v>
      </c>
      <c r="G11" s="94" t="str">
        <f>Pools!C8</f>
        <v>Říčany, Přelouč, Sparta (CZE)</v>
      </c>
      <c r="H11" s="72">
        <v>3</v>
      </c>
      <c r="I11" s="73"/>
      <c r="J11" s="60" t="s">
        <v>45</v>
      </c>
      <c r="K11" s="73"/>
      <c r="L11" s="61"/>
      <c r="M11" s="75"/>
      <c r="N11" s="76" t="s">
        <v>45</v>
      </c>
      <c r="O11" s="75"/>
      <c r="P11" s="64"/>
      <c r="Q11" s="75"/>
      <c r="R11" s="76" t="s">
        <v>45</v>
      </c>
      <c r="S11" s="75"/>
      <c r="T11" s="65"/>
      <c r="U11" s="75"/>
      <c r="V11" s="76" t="s">
        <v>45</v>
      </c>
      <c r="W11" s="75"/>
      <c r="X11" s="64"/>
      <c r="Y11" s="75"/>
      <c r="Z11" s="76" t="s">
        <v>45</v>
      </c>
      <c r="AA11" s="75"/>
      <c r="AB11" s="65"/>
      <c r="AC11" s="75"/>
      <c r="AD11" s="76" t="s">
        <v>45</v>
      </c>
      <c r="AE11" s="75"/>
      <c r="AF11" s="64"/>
      <c r="AG11" s="75"/>
      <c r="AH11" s="76" t="s">
        <v>45</v>
      </c>
      <c r="AI11" s="75"/>
      <c r="AK11" s="77">
        <f>(M11+O11)*5+(Q11+S11)*2+(U11+W11)*3+(Y11+AA11)*3</f>
        <v>0</v>
      </c>
      <c r="AL11" s="78" t="str">
        <f>IF(AK11=0,"   ",IF(AK11=(I11+K11),"ok","false"))</f>
        <v xml:space="preserve">   </v>
      </c>
      <c r="AN11" s="79" t="str">
        <f>IF(ISBLANK(I11),"  ",IF(I11&gt;K11,3,IF(I11=K11,2,1)))</f>
        <v xml:space="preserve">  </v>
      </c>
      <c r="AO11" s="74" t="s">
        <v>45</v>
      </c>
      <c r="AP11" s="79" t="str">
        <f>IF(ISBLANK(K11),"  ",IF(K11&gt;I11,3,IF(K11=I11,2,1)))</f>
        <v xml:space="preserve">  </v>
      </c>
      <c r="AR11" s="79" t="str">
        <f>IF($AN11="  ","  ",IF($AN11=3,1,"  "))</f>
        <v xml:space="preserve">  </v>
      </c>
      <c r="AS11" s="79" t="str">
        <f>IF($AN11="  ","  ",IF($AN11=2,1,"  "))</f>
        <v xml:space="preserve">  </v>
      </c>
      <c r="AT11" s="79" t="str">
        <f>IF($AN11="  ","  ",IF($AN11=1,1,"  "))</f>
        <v xml:space="preserve">  </v>
      </c>
      <c r="AV11" s="79" t="str">
        <f>IF($AP11="  ","  ",IF($AP11=3,1,"  "))</f>
        <v xml:space="preserve">  </v>
      </c>
      <c r="AW11" s="79" t="str">
        <f>IF($AP11="  ","  ",IF($AP11=2,1,"  "))</f>
        <v xml:space="preserve">  </v>
      </c>
      <c r="AX11" s="79" t="str">
        <f>IF($AP11="  ","  ",IF($AP11=1,1,"  "))</f>
        <v xml:space="preserve">  </v>
      </c>
    </row>
    <row r="12" spans="2:50" s="66" customFormat="1" ht="27" customHeight="1" x14ac:dyDescent="0.4">
      <c r="B12" s="70">
        <v>4</v>
      </c>
      <c r="C12" s="71">
        <v>0.51388888888888895</v>
      </c>
      <c r="D12" s="58">
        <v>2</v>
      </c>
      <c r="E12" s="94" t="str">
        <f>Pools!C7</f>
        <v>Česko reprezentace B (CZE)</v>
      </c>
      <c r="F12" s="81" t="s">
        <v>44</v>
      </c>
      <c r="G12" s="93" t="str">
        <f>Pools!C9</f>
        <v>RFC Livonia (LAT)</v>
      </c>
      <c r="H12" s="81">
        <v>4</v>
      </c>
      <c r="I12" s="73"/>
      <c r="J12" s="60" t="s">
        <v>45</v>
      </c>
      <c r="K12" s="73"/>
      <c r="L12" s="61"/>
      <c r="M12" s="83"/>
      <c r="N12" s="84" t="s">
        <v>45</v>
      </c>
      <c r="O12" s="83"/>
      <c r="P12" s="64"/>
      <c r="Q12" s="83"/>
      <c r="R12" s="84" t="s">
        <v>45</v>
      </c>
      <c r="S12" s="83"/>
      <c r="T12" s="65"/>
      <c r="U12" s="83"/>
      <c r="V12" s="84" t="s">
        <v>45</v>
      </c>
      <c r="W12" s="83"/>
      <c r="X12" s="64"/>
      <c r="Y12" s="83"/>
      <c r="Z12" s="84" t="s">
        <v>45</v>
      </c>
      <c r="AA12" s="83"/>
      <c r="AB12" s="65"/>
      <c r="AC12" s="83"/>
      <c r="AD12" s="84" t="s">
        <v>45</v>
      </c>
      <c r="AE12" s="83"/>
      <c r="AF12" s="64"/>
      <c r="AG12" s="83"/>
      <c r="AH12" s="84" t="s">
        <v>45</v>
      </c>
      <c r="AI12" s="83"/>
      <c r="AK12" s="85">
        <f>(M12+O12)*5+(Q12+S12)*2+(U12+W12)*3+(Y12+AA12)*3</f>
        <v>0</v>
      </c>
      <c r="AL12" s="86" t="str">
        <f>IF(AK12=0,"   ",IF(AK12=(I12+K12),"ok","false"))</f>
        <v xml:space="preserve">   </v>
      </c>
      <c r="AN12" s="87" t="str">
        <f>IF(ISBLANK(I12),"  ",IF(I12&gt;K12,3,IF(I12=K12,2,1)))</f>
        <v xml:space="preserve">  </v>
      </c>
      <c r="AO12" s="82" t="s">
        <v>45</v>
      </c>
      <c r="AP12" s="87" t="str">
        <f>IF(ISBLANK(K12),"  ",IF(K12&gt;I12,3,IF(K12=I12,2,1)))</f>
        <v xml:space="preserve">  </v>
      </c>
      <c r="AR12" s="87" t="str">
        <f>IF($AN12="  ","  ",IF($AN12=3,1,"  "))</f>
        <v xml:space="preserve">  </v>
      </c>
      <c r="AS12" s="87" t="str">
        <f>IF($AN12="  ","  ",IF($AN12=2,1,"  "))</f>
        <v xml:space="preserve">  </v>
      </c>
      <c r="AT12" s="87" t="str">
        <f>IF($AN12="  ","  ",IF($AN12=1,1,"  "))</f>
        <v xml:space="preserve">  </v>
      </c>
      <c r="AV12" s="87" t="str">
        <f>IF($AP12="  ","  ",IF($AP12=3,1,"  "))</f>
        <v xml:space="preserve">  </v>
      </c>
      <c r="AW12" s="87" t="str">
        <f>IF($AP12="  ","  ",IF($AP12=2,1,"  "))</f>
        <v xml:space="preserve">  </v>
      </c>
      <c r="AX12" s="87" t="str">
        <f>IF($AP12="  ","  ",IF($AP12=1,1,"  "))</f>
        <v xml:space="preserve">  </v>
      </c>
    </row>
    <row r="13" spans="2:50" s="66" customFormat="1" ht="27" customHeight="1" x14ac:dyDescent="0.4">
      <c r="B13" s="70">
        <v>5</v>
      </c>
      <c r="C13" s="80">
        <v>0.54166666666666663</v>
      </c>
      <c r="D13" s="58">
        <v>3</v>
      </c>
      <c r="E13" s="94" t="str">
        <f>Pools!C8</f>
        <v>Říčany, Přelouč, Sparta (CZE)</v>
      </c>
      <c r="F13" s="81" t="s">
        <v>44</v>
      </c>
      <c r="G13" s="94" t="str">
        <f>Pools!C9</f>
        <v>RFC Livonia (LAT)</v>
      </c>
      <c r="H13" s="103">
        <v>4</v>
      </c>
      <c r="I13" s="73"/>
      <c r="J13" s="60" t="s">
        <v>45</v>
      </c>
      <c r="K13" s="73"/>
      <c r="L13" s="61"/>
      <c r="M13" s="96"/>
      <c r="N13" s="97"/>
      <c r="O13" s="96"/>
      <c r="P13" s="64"/>
      <c r="Q13" s="96"/>
      <c r="R13" s="97"/>
      <c r="S13" s="96"/>
      <c r="T13" s="65"/>
      <c r="U13" s="96"/>
      <c r="V13" s="97"/>
      <c r="W13" s="96"/>
      <c r="X13" s="64"/>
      <c r="Y13" s="96"/>
      <c r="Z13" s="97"/>
      <c r="AA13" s="96"/>
      <c r="AB13" s="65"/>
      <c r="AC13" s="96"/>
      <c r="AD13" s="97"/>
      <c r="AE13" s="96"/>
      <c r="AF13" s="64"/>
      <c r="AG13" s="96"/>
      <c r="AH13" s="97"/>
      <c r="AI13" s="96"/>
      <c r="AK13" s="98"/>
      <c r="AL13" s="99"/>
      <c r="AN13" s="100"/>
      <c r="AO13" s="95"/>
      <c r="AP13" s="100"/>
      <c r="AR13" s="100"/>
      <c r="AS13" s="100"/>
      <c r="AT13" s="100"/>
      <c r="AV13" s="100"/>
      <c r="AW13" s="100"/>
      <c r="AX13" s="100"/>
    </row>
    <row r="14" spans="2:50" s="66" customFormat="1" ht="27" customHeight="1" x14ac:dyDescent="0.4">
      <c r="B14" s="70">
        <v>6</v>
      </c>
      <c r="C14" s="71">
        <v>0.55555555555555558</v>
      </c>
      <c r="D14" s="58">
        <v>1</v>
      </c>
      <c r="E14" s="93" t="str">
        <f>Pools!C6</f>
        <v>Česko reprezentace A (CZE)</v>
      </c>
      <c r="F14" s="81" t="s">
        <v>44</v>
      </c>
      <c r="G14" s="93" t="str">
        <f>Pools!C7</f>
        <v>Česko reprezentace B (CZE)</v>
      </c>
      <c r="H14" s="103">
        <v>2</v>
      </c>
      <c r="I14" s="73"/>
      <c r="J14" s="60" t="s">
        <v>45</v>
      </c>
      <c r="K14" s="73"/>
      <c r="L14" s="61"/>
      <c r="M14" s="96"/>
      <c r="N14" s="97"/>
      <c r="O14" s="96"/>
      <c r="P14" s="64"/>
      <c r="Q14" s="96"/>
      <c r="R14" s="97"/>
      <c r="S14" s="96"/>
      <c r="T14" s="65"/>
      <c r="U14" s="96"/>
      <c r="V14" s="97"/>
      <c r="W14" s="96"/>
      <c r="X14" s="64"/>
      <c r="Y14" s="96"/>
      <c r="Z14" s="97"/>
      <c r="AA14" s="96"/>
      <c r="AB14" s="65"/>
      <c r="AC14" s="96"/>
      <c r="AD14" s="97"/>
      <c r="AE14" s="96"/>
      <c r="AF14" s="64"/>
      <c r="AG14" s="96"/>
      <c r="AH14" s="97"/>
      <c r="AI14" s="96"/>
      <c r="AK14" s="98"/>
      <c r="AL14" s="99"/>
      <c r="AN14" s="100"/>
      <c r="AO14" s="95"/>
      <c r="AP14" s="100"/>
      <c r="AR14" s="100"/>
      <c r="AS14" s="100"/>
      <c r="AT14" s="100"/>
      <c r="AV14" s="100"/>
      <c r="AW14" s="100"/>
      <c r="AX14" s="100"/>
    </row>
    <row r="15" spans="2:50" s="66" customFormat="1" ht="27" customHeight="1" x14ac:dyDescent="0.4">
      <c r="B15" s="70">
        <v>7</v>
      </c>
      <c r="C15" s="71">
        <v>0.58333333333333337</v>
      </c>
      <c r="D15" s="58" t="s">
        <v>65</v>
      </c>
      <c r="E15" s="123" t="s">
        <v>69</v>
      </c>
      <c r="F15" s="81" t="s">
        <v>44</v>
      </c>
      <c r="G15" s="123" t="s">
        <v>70</v>
      </c>
      <c r="H15" s="103" t="s">
        <v>66</v>
      </c>
      <c r="I15" s="73"/>
      <c r="J15" s="60" t="s">
        <v>45</v>
      </c>
      <c r="K15" s="73"/>
      <c r="L15" s="61"/>
      <c r="M15" s="96"/>
      <c r="N15" s="97"/>
      <c r="O15" s="96"/>
      <c r="P15" s="64"/>
      <c r="Q15" s="96"/>
      <c r="R15" s="97"/>
      <c r="S15" s="96"/>
      <c r="T15" s="65"/>
      <c r="U15" s="96"/>
      <c r="V15" s="97"/>
      <c r="W15" s="96"/>
      <c r="X15" s="64"/>
      <c r="Y15" s="96"/>
      <c r="Z15" s="97"/>
      <c r="AA15" s="96"/>
      <c r="AB15" s="65"/>
      <c r="AC15" s="96"/>
      <c r="AD15" s="97"/>
      <c r="AE15" s="96"/>
      <c r="AF15" s="64"/>
      <c r="AG15" s="96"/>
      <c r="AH15" s="97"/>
      <c r="AI15" s="96"/>
      <c r="AK15" s="98"/>
      <c r="AL15" s="99"/>
      <c r="AN15" s="100"/>
      <c r="AO15" s="95"/>
      <c r="AP15" s="100"/>
      <c r="AR15" s="100"/>
      <c r="AS15" s="100"/>
      <c r="AT15" s="100"/>
      <c r="AV15" s="100"/>
      <c r="AW15" s="100"/>
      <c r="AX15" s="100"/>
    </row>
    <row r="16" spans="2:50" s="66" customFormat="1" ht="27" customHeight="1" x14ac:dyDescent="0.4">
      <c r="B16" s="70">
        <v>7</v>
      </c>
      <c r="C16" s="71">
        <v>0.58333333333333337</v>
      </c>
      <c r="D16" s="58" t="s">
        <v>67</v>
      </c>
      <c r="E16" s="123" t="s">
        <v>71</v>
      </c>
      <c r="F16" s="81" t="s">
        <v>44</v>
      </c>
      <c r="G16" s="123" t="s">
        <v>72</v>
      </c>
      <c r="H16" s="103" t="s">
        <v>68</v>
      </c>
      <c r="I16" s="73"/>
      <c r="J16" s="60" t="s">
        <v>45</v>
      </c>
      <c r="K16" s="73"/>
      <c r="L16" s="61"/>
      <c r="M16" s="96"/>
      <c r="N16" s="97"/>
      <c r="O16" s="96"/>
      <c r="P16" s="64"/>
      <c r="Q16" s="96"/>
      <c r="R16" s="97"/>
      <c r="S16" s="96"/>
      <c r="T16" s="65"/>
      <c r="U16" s="96"/>
      <c r="V16" s="97"/>
      <c r="W16" s="96"/>
      <c r="X16" s="64"/>
      <c r="Y16" s="96"/>
      <c r="Z16" s="97"/>
      <c r="AA16" s="96"/>
      <c r="AB16" s="65"/>
      <c r="AC16" s="96"/>
      <c r="AD16" s="97"/>
      <c r="AE16" s="96"/>
      <c r="AF16" s="64"/>
      <c r="AG16" s="96"/>
      <c r="AH16" s="97"/>
      <c r="AI16" s="96"/>
      <c r="AK16" s="98"/>
      <c r="AL16" s="99"/>
      <c r="AN16" s="100"/>
      <c r="AO16" s="95"/>
      <c r="AP16" s="100"/>
      <c r="AR16" s="100"/>
      <c r="AS16" s="100"/>
      <c r="AT16" s="100"/>
      <c r="AV16" s="100"/>
      <c r="AW16" s="100"/>
      <c r="AX16" s="100"/>
    </row>
  </sheetData>
  <mergeCells count="28">
    <mergeCell ref="M7:O7"/>
    <mergeCell ref="Q7:S7"/>
    <mergeCell ref="U7:W7"/>
    <mergeCell ref="Y7:AA7"/>
    <mergeCell ref="AC7:AE7"/>
    <mergeCell ref="AG7:AI7"/>
    <mergeCell ref="AC6:AE6"/>
    <mergeCell ref="AG6:AI6"/>
    <mergeCell ref="AN6:AP6"/>
    <mergeCell ref="AK7:AL7"/>
    <mergeCell ref="AN7:AP7"/>
    <mergeCell ref="I6:K6"/>
    <mergeCell ref="M6:O6"/>
    <mergeCell ref="Q6:S6"/>
    <mergeCell ref="U6:W6"/>
    <mergeCell ref="Y6:AA6"/>
    <mergeCell ref="M4:AI4"/>
    <mergeCell ref="AR4:AT4"/>
    <mergeCell ref="AV4:AX4"/>
    <mergeCell ref="I5:K5"/>
    <mergeCell ref="M5:O5"/>
    <mergeCell ref="Q5:S5"/>
    <mergeCell ref="U5:W5"/>
    <mergeCell ref="Y5:AA5"/>
    <mergeCell ref="AC5:AE5"/>
    <mergeCell ref="AG5:AI5"/>
    <mergeCell ref="AK5:AL5"/>
    <mergeCell ref="AN5:AP5"/>
  </mergeCells>
  <printOptions horizontalCentered="1"/>
  <pageMargins left="0.39374999999999999" right="0.39374999999999999" top="0.59027777777777801" bottom="0.59027777777777801" header="0.51180555555555496" footer="0.39374999999999999"/>
  <pageSetup scale="65" firstPageNumber="0" orientation="landscape" r:id="rId1"/>
  <headerFooter>
    <oddFooter>&amp;L© Ralph Götz&amp;C&amp;F - &amp;A&amp;R&amp;D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tabSelected="1" zoomScaleNormal="100" workbookViewId="0">
      <selection activeCell="G15" sqref="G15"/>
    </sheetView>
  </sheetViews>
  <sheetFormatPr defaultRowHeight="12.5" x14ac:dyDescent="0.25"/>
  <cols>
    <col min="1" max="1" width="17.54296875" customWidth="1"/>
    <col min="2" max="2" width="3.7265625" customWidth="1"/>
    <col min="3" max="3" width="44" customWidth="1"/>
    <col min="4" max="7" width="4.453125" customWidth="1"/>
    <col min="8" max="8" width="7.81640625" customWidth="1"/>
    <col min="9" max="9" width="5.7265625" customWidth="1"/>
    <col min="10" max="10" width="6.1796875" customWidth="1"/>
    <col min="11" max="11" width="6.7265625" bestFit="1" customWidth="1"/>
    <col min="12" max="1026" width="8.81640625"/>
  </cols>
  <sheetData>
    <row r="1" spans="2:11" ht="18" x14ac:dyDescent="0.4">
      <c r="B1" s="1" t="str">
        <f>Pools!B1</f>
        <v>PYRF girls U16</v>
      </c>
    </row>
    <row r="2" spans="2:11" ht="23" x14ac:dyDescent="0.5">
      <c r="B2" s="2" t="str">
        <f>Pools!B2</f>
        <v>RC Slavia Praha 17.october 2026</v>
      </c>
    </row>
    <row r="3" spans="2:11" ht="23" x14ac:dyDescent="0.5">
      <c r="B3" s="2" t="s">
        <v>46</v>
      </c>
    </row>
    <row r="5" spans="2:11" ht="18.5" x14ac:dyDescent="0.45">
      <c r="C5" s="34" t="s">
        <v>74</v>
      </c>
      <c r="D5" s="35" t="s">
        <v>47</v>
      </c>
      <c r="E5" s="36" t="s">
        <v>48</v>
      </c>
      <c r="F5" s="36" t="s">
        <v>49</v>
      </c>
      <c r="G5" s="36" t="s">
        <v>50</v>
      </c>
      <c r="H5" s="36" t="s">
        <v>51</v>
      </c>
      <c r="I5" s="36" t="s">
        <v>44</v>
      </c>
      <c r="J5" s="37" t="s">
        <v>52</v>
      </c>
      <c r="K5" s="38" t="s">
        <v>53</v>
      </c>
    </row>
    <row r="6" spans="2:11" ht="17.5" x14ac:dyDescent="0.35">
      <c r="C6" s="124" t="s">
        <v>61</v>
      </c>
      <c r="D6" s="39"/>
      <c r="E6" s="40"/>
      <c r="F6" s="40"/>
      <c r="G6" s="40"/>
      <c r="H6" s="40"/>
      <c r="I6" s="40"/>
      <c r="J6" s="40"/>
      <c r="K6" s="41"/>
    </row>
    <row r="7" spans="2:11" ht="17.5" x14ac:dyDescent="0.35">
      <c r="C7" s="125" t="s">
        <v>62</v>
      </c>
      <c r="D7" s="42"/>
      <c r="E7" s="43"/>
      <c r="F7" s="43"/>
      <c r="G7" s="43"/>
      <c r="H7" s="43"/>
      <c r="I7" s="43"/>
      <c r="J7" s="43"/>
      <c r="K7" s="44"/>
    </row>
    <row r="8" spans="2:11" ht="17.5" x14ac:dyDescent="0.35">
      <c r="C8" s="125" t="s">
        <v>60</v>
      </c>
      <c r="D8" s="42"/>
      <c r="E8" s="43"/>
      <c r="F8" s="43"/>
      <c r="G8" s="43"/>
      <c r="H8" s="43"/>
      <c r="I8" s="43"/>
      <c r="J8" s="43"/>
      <c r="K8" s="44"/>
    </row>
    <row r="9" spans="2:11" ht="17.5" x14ac:dyDescent="0.35">
      <c r="C9" s="126" t="s">
        <v>59</v>
      </c>
      <c r="D9" s="45"/>
      <c r="E9" s="46"/>
      <c r="F9" s="46"/>
      <c r="G9" s="46"/>
      <c r="H9" s="46"/>
      <c r="I9" s="46"/>
      <c r="J9" s="46"/>
      <c r="K9" s="47"/>
    </row>
    <row r="10" spans="2:11" x14ac:dyDescent="0.25">
      <c r="C10" s="31" t="s">
        <v>57</v>
      </c>
    </row>
    <row r="11" spans="2:11" x14ac:dyDescent="0.25">
      <c r="C11" s="31"/>
    </row>
    <row r="12" spans="2:11" ht="18" x14ac:dyDescent="0.4">
      <c r="B12" s="48" t="s">
        <v>73</v>
      </c>
      <c r="C12" s="49"/>
      <c r="D12" s="32"/>
    </row>
    <row r="13" spans="2:11" ht="18" x14ac:dyDescent="0.4">
      <c r="B13" s="50" t="s">
        <v>54</v>
      </c>
      <c r="C13" s="50"/>
      <c r="D13" s="33"/>
    </row>
    <row r="14" spans="2:11" ht="18" x14ac:dyDescent="0.4">
      <c r="B14" s="52" t="s">
        <v>31</v>
      </c>
      <c r="C14" s="51"/>
      <c r="D14" s="33"/>
    </row>
    <row r="15" spans="2:11" ht="18" x14ac:dyDescent="0.4">
      <c r="B15" s="52" t="s">
        <v>55</v>
      </c>
      <c r="C15" s="51"/>
      <c r="D15" s="33"/>
    </row>
    <row r="16" spans="2:11" ht="18" x14ac:dyDescent="0.4">
      <c r="B16" s="53" t="s">
        <v>56</v>
      </c>
      <c r="C16" s="53"/>
      <c r="D16" s="33"/>
    </row>
  </sheetData>
  <pageMargins left="0.7" right="0.7" top="0.78749999999999998" bottom="0.78749999999999998" header="0.51180555555555496" footer="0.51180555555555496"/>
  <pageSetup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Pools</vt:lpstr>
      <vt:lpstr>Matches</vt:lpstr>
      <vt:lpstr>Final Standing</vt:lpstr>
      <vt:lpstr>Matches!Oblast_tisku</vt:lpstr>
    </vt:vector>
  </TitlesOfParts>
  <Company>HDM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 Chemie</dc:creator>
  <cp:lastModifiedBy>Hana Schlangerová</cp:lastModifiedBy>
  <cp:revision>1</cp:revision>
  <cp:lastPrinted>2020-09-12T10:08:03Z</cp:lastPrinted>
  <dcterms:created xsi:type="dcterms:W3CDTF">1999-05-20T09:33:46Z</dcterms:created>
  <dcterms:modified xsi:type="dcterms:W3CDTF">2026-10-12T15:27:09Z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HDM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