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rika\Downloads\"/>
    </mc:Choice>
  </mc:AlternateContent>
  <xr:revisionPtr revIDLastSave="0" documentId="13_ncr:1_{403B58B6-3D47-4DE4-9D64-08EBF13FBE03}" xr6:coauthVersionLast="47" xr6:coauthVersionMax="47" xr10:uidLastSave="{00000000-0000-0000-0000-000000000000}"/>
  <bookViews>
    <workbookView xWindow="-108" yWindow="-108" windowWidth="23256" windowHeight="13896" firstSheet="5" activeTab="12" xr2:uid="{00000000-000D-0000-FFFF-FFFF00000000}"/>
  </bookViews>
  <sheets>
    <sheet name="ADMIN" sheetId="232" state="hidden" r:id="rId1"/>
    <sheet name="Určení pořadí" sheetId="243" state="hidden" r:id="rId2"/>
    <sheet name="4" sheetId="235" state="hidden" r:id="rId3"/>
    <sheet name="5" sheetId="216" state="hidden" r:id="rId4"/>
    <sheet name="6" sheetId="251" state="hidden" r:id="rId5"/>
    <sheet name="Parametry" sheetId="287" r:id="rId6"/>
    <sheet name="A" sheetId="252" r:id="rId7"/>
    <sheet name="B" sheetId="288" r:id="rId8"/>
    <sheet name="C" sheetId="289" r:id="rId9"/>
    <sheet name="D" sheetId="290" r:id="rId10"/>
    <sheet name="E" sheetId="291" r:id="rId11"/>
    <sheet name="F" sheetId="292" r:id="rId12"/>
    <sheet name="1-6" sheetId="293" r:id="rId13"/>
    <sheet name="7-12" sheetId="294" r:id="rId14"/>
    <sheet name="13-18" sheetId="295" r:id="rId15"/>
    <sheet name="19-24" sheetId="296" r:id="rId16"/>
    <sheet name="25-30" sheetId="297" r:id="rId17"/>
    <sheet name="31-36" sheetId="298" r:id="rId18"/>
    <sheet name="Pořadí" sheetId="244" r:id="rId19"/>
  </sheets>
  <definedNames>
    <definedName name="asdasdasd">#REF!</definedName>
    <definedName name="cas" localSheetId="14">#REF!</definedName>
    <definedName name="cas" localSheetId="12">#REF!</definedName>
    <definedName name="cas" localSheetId="15">#REF!</definedName>
    <definedName name="cas" localSheetId="16">#REF!</definedName>
    <definedName name="cas" localSheetId="17">#REF!</definedName>
    <definedName name="cas" localSheetId="4">#REF!</definedName>
    <definedName name="cas" localSheetId="13">#REF!</definedName>
    <definedName name="cas" localSheetId="6">#REF!</definedName>
    <definedName name="cas" localSheetId="7">#REF!</definedName>
    <definedName name="cas" localSheetId="8">#REF!</definedName>
    <definedName name="cas" localSheetId="9">#REF!</definedName>
    <definedName name="cas" localSheetId="10">#REF!</definedName>
    <definedName name="cas" localSheetId="11">#REF!</definedName>
    <definedName name="cas">#REF!</definedName>
    <definedName name="čas" localSheetId="14">#REF!</definedName>
    <definedName name="čas" localSheetId="12">#REF!</definedName>
    <definedName name="čas" localSheetId="15">#REF!</definedName>
    <definedName name="čas" localSheetId="16">#REF!</definedName>
    <definedName name="čas" localSheetId="17">#REF!</definedName>
    <definedName name="čas" localSheetId="4">#REF!</definedName>
    <definedName name="čas" localSheetId="13">#REF!</definedName>
    <definedName name="čas" localSheetId="6">#REF!</definedName>
    <definedName name="čas" localSheetId="7">#REF!</definedName>
    <definedName name="čas" localSheetId="8">#REF!</definedName>
    <definedName name="čas" localSheetId="9">#REF!</definedName>
    <definedName name="čas" localSheetId="10">#REF!</definedName>
    <definedName name="čas" localSheetId="11">#REF!</definedName>
    <definedName name="čas">#REF!</definedName>
    <definedName name="čas5" localSheetId="14">#REF!</definedName>
    <definedName name="čas5" localSheetId="12">#REF!</definedName>
    <definedName name="čas5" localSheetId="15">#REF!</definedName>
    <definedName name="čas5" localSheetId="16">#REF!</definedName>
    <definedName name="čas5" localSheetId="17">#REF!</definedName>
    <definedName name="čas5" localSheetId="4">#REF!</definedName>
    <definedName name="čas5" localSheetId="13">#REF!</definedName>
    <definedName name="čas5" localSheetId="6">#REF!</definedName>
    <definedName name="čas5" localSheetId="7">#REF!</definedName>
    <definedName name="čas5" localSheetId="8">#REF!</definedName>
    <definedName name="čas5" localSheetId="9">#REF!</definedName>
    <definedName name="čas5" localSheetId="10">#REF!</definedName>
    <definedName name="čas5" localSheetId="11">#REF!</definedName>
    <definedName name="čas5">#REF!</definedName>
    <definedName name="časpokus" localSheetId="14">#REF!</definedName>
    <definedName name="časpokus" localSheetId="12">#REF!</definedName>
    <definedName name="časpokus" localSheetId="15">#REF!</definedName>
    <definedName name="časpokus" localSheetId="16">#REF!</definedName>
    <definedName name="časpokus" localSheetId="17">#REF!</definedName>
    <definedName name="časpokus" localSheetId="4">#REF!</definedName>
    <definedName name="časpokus" localSheetId="13">#REF!</definedName>
    <definedName name="časpokus" localSheetId="6">#REF!</definedName>
    <definedName name="časpokus" localSheetId="7">#REF!</definedName>
    <definedName name="časpokus" localSheetId="8">#REF!</definedName>
    <definedName name="časpokus" localSheetId="9">#REF!</definedName>
    <definedName name="časpokus" localSheetId="10">#REF!</definedName>
    <definedName name="časpokus" localSheetId="11">#REF!</definedName>
    <definedName name="časpokus">#REF!</definedName>
    <definedName name="času9" localSheetId="14">#REF!</definedName>
    <definedName name="času9" localSheetId="12">#REF!</definedName>
    <definedName name="času9" localSheetId="15">#REF!</definedName>
    <definedName name="času9" localSheetId="16">#REF!</definedName>
    <definedName name="času9" localSheetId="17">#REF!</definedName>
    <definedName name="času9" localSheetId="4">#REF!</definedName>
    <definedName name="času9" localSheetId="13">#REF!</definedName>
    <definedName name="času9" localSheetId="6">#REF!</definedName>
    <definedName name="času9" localSheetId="7">#REF!</definedName>
    <definedName name="času9" localSheetId="8">#REF!</definedName>
    <definedName name="času9" localSheetId="9">#REF!</definedName>
    <definedName name="času9" localSheetId="10">#REF!</definedName>
    <definedName name="času9" localSheetId="11">#REF!</definedName>
    <definedName name="času9">#REF!</definedName>
    <definedName name="Name">ADMIN!$A$2</definedName>
    <definedName name="_xlnm.Print_Area" localSheetId="14">'13-18'!$A$1:$M$32</definedName>
    <definedName name="_xlnm.Print_Area" localSheetId="12">'1-6'!$A$1:$M$32</definedName>
    <definedName name="_xlnm.Print_Area" localSheetId="15">'19-24'!$A$1:$M$32</definedName>
    <definedName name="_xlnm.Print_Area" localSheetId="16">'25-30'!$A$1:$M$32</definedName>
    <definedName name="_xlnm.Print_Area" localSheetId="17">'31-36'!$A$1:$M$32</definedName>
    <definedName name="_xlnm.Print_Area" localSheetId="2">'4'!$A$1:$H$36</definedName>
    <definedName name="_xlnm.Print_Area" localSheetId="3">'5'!$A$1:$H$26</definedName>
    <definedName name="_xlnm.Print_Area" localSheetId="4">'6'!$A$1:$H$27</definedName>
    <definedName name="_xlnm.Print_Area" localSheetId="13">'7-12'!$A$1:$M$32</definedName>
    <definedName name="_xlnm.Print_Area" localSheetId="6">A!$A$1:$M$32</definedName>
    <definedName name="_xlnm.Print_Area" localSheetId="7">B!$A$1:$M$32</definedName>
    <definedName name="_xlnm.Print_Area" localSheetId="8">'C'!$A$1:$M$32</definedName>
    <definedName name="_xlnm.Print_Area" localSheetId="9">D!$A$1:$M$32</definedName>
    <definedName name="_xlnm.Print_Area" localSheetId="10">E!$A$1:$M$32</definedName>
    <definedName name="_xlnm.Print_Area" localSheetId="11">F!$A$1:$M$32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2" i="298" l="1"/>
  <c r="I32" i="298"/>
  <c r="J31" i="298"/>
  <c r="I31" i="298"/>
  <c r="J30" i="298"/>
  <c r="I30" i="298"/>
  <c r="J29" i="298"/>
  <c r="I29" i="298"/>
  <c r="J28" i="298"/>
  <c r="I28" i="298"/>
  <c r="J27" i="298"/>
  <c r="I27" i="298"/>
  <c r="J26" i="298"/>
  <c r="I26" i="298"/>
  <c r="J25" i="298"/>
  <c r="I25" i="298"/>
  <c r="J24" i="298"/>
  <c r="I24" i="298"/>
  <c r="J23" i="298"/>
  <c r="I23" i="298"/>
  <c r="J22" i="298"/>
  <c r="I22" i="298"/>
  <c r="J21" i="298"/>
  <c r="I21" i="298"/>
  <c r="J20" i="298"/>
  <c r="I20" i="298"/>
  <c r="J19" i="298"/>
  <c r="I19" i="298"/>
  <c r="J18" i="298"/>
  <c r="I18" i="298"/>
  <c r="K18" i="298" s="1"/>
  <c r="H18" i="298"/>
  <c r="Y17" i="298"/>
  <c r="E3" i="298"/>
  <c r="E2" i="298"/>
  <c r="I3" i="298" s="1"/>
  <c r="J32" i="297"/>
  <c r="I32" i="297"/>
  <c r="J31" i="297"/>
  <c r="I31" i="297"/>
  <c r="J30" i="297"/>
  <c r="I30" i="297"/>
  <c r="J29" i="297"/>
  <c r="I29" i="297"/>
  <c r="J28" i="297"/>
  <c r="I28" i="297"/>
  <c r="J27" i="297"/>
  <c r="I27" i="297"/>
  <c r="J26" i="297"/>
  <c r="I26" i="297"/>
  <c r="J25" i="297"/>
  <c r="I25" i="297"/>
  <c r="J24" i="297"/>
  <c r="I24" i="297"/>
  <c r="J23" i="297"/>
  <c r="I23" i="297"/>
  <c r="J22" i="297"/>
  <c r="I22" i="297"/>
  <c r="J21" i="297"/>
  <c r="I21" i="297"/>
  <c r="J20" i="297"/>
  <c r="I20" i="297"/>
  <c r="J19" i="297"/>
  <c r="I19" i="297"/>
  <c r="K18" i="297"/>
  <c r="J18" i="297"/>
  <c r="I18" i="297"/>
  <c r="H18" i="297"/>
  <c r="Y17" i="297"/>
  <c r="E3" i="297"/>
  <c r="E2" i="297"/>
  <c r="J32" i="296"/>
  <c r="I32" i="296"/>
  <c r="J31" i="296"/>
  <c r="I31" i="296"/>
  <c r="J30" i="296"/>
  <c r="I30" i="296"/>
  <c r="J29" i="296"/>
  <c r="I29" i="296"/>
  <c r="J28" i="296"/>
  <c r="I28" i="296"/>
  <c r="J27" i="296"/>
  <c r="I27" i="296"/>
  <c r="J26" i="296"/>
  <c r="I26" i="296"/>
  <c r="J25" i="296"/>
  <c r="I25" i="296"/>
  <c r="J24" i="296"/>
  <c r="I24" i="296"/>
  <c r="J23" i="296"/>
  <c r="I23" i="296"/>
  <c r="J22" i="296"/>
  <c r="I22" i="296"/>
  <c r="J21" i="296"/>
  <c r="I21" i="296"/>
  <c r="J20" i="296"/>
  <c r="I20" i="296"/>
  <c r="J19" i="296"/>
  <c r="I19" i="296"/>
  <c r="K18" i="296"/>
  <c r="J18" i="296"/>
  <c r="I18" i="296"/>
  <c r="H18" i="296"/>
  <c r="Y17" i="296"/>
  <c r="E3" i="296"/>
  <c r="E2" i="296"/>
  <c r="J32" i="295"/>
  <c r="I32" i="295"/>
  <c r="J31" i="295"/>
  <c r="I31" i="295"/>
  <c r="J30" i="295"/>
  <c r="I30" i="295"/>
  <c r="J29" i="295"/>
  <c r="I29" i="295"/>
  <c r="J28" i="295"/>
  <c r="I28" i="295"/>
  <c r="J27" i="295"/>
  <c r="I27" i="295"/>
  <c r="J26" i="295"/>
  <c r="I26" i="295"/>
  <c r="J25" i="295"/>
  <c r="I25" i="295"/>
  <c r="J24" i="295"/>
  <c r="I24" i="295"/>
  <c r="J23" i="295"/>
  <c r="I23" i="295"/>
  <c r="J22" i="295"/>
  <c r="I22" i="295"/>
  <c r="J21" i="295"/>
  <c r="I21" i="295"/>
  <c r="J20" i="295"/>
  <c r="I20" i="295"/>
  <c r="J19" i="295"/>
  <c r="I19" i="295"/>
  <c r="J18" i="295"/>
  <c r="I18" i="295"/>
  <c r="K18" i="295" s="1"/>
  <c r="H18" i="295"/>
  <c r="Y17" i="295"/>
  <c r="E3" i="295"/>
  <c r="E2" i="295"/>
  <c r="I3" i="295" s="1"/>
  <c r="J32" i="294"/>
  <c r="I32" i="294"/>
  <c r="J31" i="294"/>
  <c r="I31" i="294"/>
  <c r="J30" i="294"/>
  <c r="I30" i="294"/>
  <c r="J29" i="294"/>
  <c r="I29" i="294"/>
  <c r="J28" i="294"/>
  <c r="I28" i="294"/>
  <c r="J27" i="294"/>
  <c r="I27" i="294"/>
  <c r="J26" i="294"/>
  <c r="I26" i="294"/>
  <c r="J25" i="294"/>
  <c r="I25" i="294"/>
  <c r="J24" i="294"/>
  <c r="I24" i="294"/>
  <c r="J23" i="294"/>
  <c r="I23" i="294"/>
  <c r="J22" i="294"/>
  <c r="I22" i="294"/>
  <c r="J21" i="294"/>
  <c r="I21" i="294"/>
  <c r="J20" i="294"/>
  <c r="I20" i="294"/>
  <c r="J19" i="294"/>
  <c r="I19" i="294"/>
  <c r="J18" i="294"/>
  <c r="I18" i="294"/>
  <c r="K18" i="294" s="1"/>
  <c r="H18" i="294"/>
  <c r="Y17" i="294"/>
  <c r="E3" i="294"/>
  <c r="E2" i="294"/>
  <c r="H18" i="293"/>
  <c r="E3" i="293"/>
  <c r="E2" i="293"/>
  <c r="J32" i="293"/>
  <c r="I32" i="293"/>
  <c r="J31" i="293"/>
  <c r="I31" i="293"/>
  <c r="J30" i="293"/>
  <c r="I30" i="293"/>
  <c r="J29" i="293"/>
  <c r="I29" i="293"/>
  <c r="J28" i="293"/>
  <c r="I28" i="293"/>
  <c r="J27" i="293"/>
  <c r="I27" i="293"/>
  <c r="J26" i="293"/>
  <c r="I26" i="293"/>
  <c r="J25" i="293"/>
  <c r="I25" i="293"/>
  <c r="J24" i="293"/>
  <c r="I24" i="293"/>
  <c r="J23" i="293"/>
  <c r="I23" i="293"/>
  <c r="J22" i="293"/>
  <c r="I22" i="293"/>
  <c r="J21" i="293"/>
  <c r="I21" i="293"/>
  <c r="J20" i="293"/>
  <c r="I20" i="293"/>
  <c r="J19" i="293"/>
  <c r="I19" i="293"/>
  <c r="J18" i="293"/>
  <c r="I18" i="293"/>
  <c r="K18" i="293" s="1"/>
  <c r="Y17" i="293"/>
  <c r="J32" i="292"/>
  <c r="I32" i="292"/>
  <c r="C32" i="292"/>
  <c r="B32" i="292"/>
  <c r="J31" i="292"/>
  <c r="I31" i="292"/>
  <c r="C31" i="292"/>
  <c r="B31" i="292"/>
  <c r="J30" i="292"/>
  <c r="I30" i="292"/>
  <c r="C30" i="292"/>
  <c r="B30" i="292"/>
  <c r="J29" i="292"/>
  <c r="I29" i="292"/>
  <c r="C29" i="292"/>
  <c r="B29" i="292"/>
  <c r="J28" i="292"/>
  <c r="I28" i="292"/>
  <c r="C28" i="292"/>
  <c r="B28" i="292"/>
  <c r="J27" i="292"/>
  <c r="I27" i="292"/>
  <c r="C27" i="292"/>
  <c r="B27" i="292"/>
  <c r="J26" i="292"/>
  <c r="I26" i="292"/>
  <c r="C26" i="292"/>
  <c r="B26" i="292"/>
  <c r="J25" i="292"/>
  <c r="I25" i="292"/>
  <c r="C25" i="292"/>
  <c r="B25" i="292"/>
  <c r="J24" i="292"/>
  <c r="I24" i="292"/>
  <c r="C24" i="292"/>
  <c r="B24" i="292"/>
  <c r="J23" i="292"/>
  <c r="I23" i="292"/>
  <c r="C23" i="292"/>
  <c r="B23" i="292"/>
  <c r="J22" i="292"/>
  <c r="I22" i="292"/>
  <c r="C22" i="292"/>
  <c r="B22" i="292"/>
  <c r="J21" i="292"/>
  <c r="I21" i="292"/>
  <c r="C21" i="292"/>
  <c r="B21" i="292"/>
  <c r="J20" i="292"/>
  <c r="I20" i="292"/>
  <c r="C20" i="292"/>
  <c r="B20" i="292"/>
  <c r="J19" i="292"/>
  <c r="I19" i="292"/>
  <c r="C19" i="292"/>
  <c r="B19" i="292"/>
  <c r="J18" i="292"/>
  <c r="I18" i="292"/>
  <c r="K18" i="292" s="1"/>
  <c r="H18" i="292"/>
  <c r="C18" i="292"/>
  <c r="B18" i="292"/>
  <c r="Y17" i="292"/>
  <c r="E3" i="292"/>
  <c r="E2" i="292"/>
  <c r="P3" i="292" s="1"/>
  <c r="H19" i="292" s="1"/>
  <c r="H20" i="292" s="1"/>
  <c r="H21" i="292" s="1"/>
  <c r="H22" i="292" s="1"/>
  <c r="H23" i="292" s="1"/>
  <c r="H24" i="292" s="1"/>
  <c r="H25" i="292" s="1"/>
  <c r="H26" i="292" s="1"/>
  <c r="H27" i="292" s="1"/>
  <c r="H28" i="292" s="1"/>
  <c r="H29" i="292" s="1"/>
  <c r="H30" i="292" s="1"/>
  <c r="H31" i="292" s="1"/>
  <c r="H32" i="292" s="1"/>
  <c r="J32" i="291"/>
  <c r="I32" i="291"/>
  <c r="C32" i="291"/>
  <c r="B32" i="291"/>
  <c r="J31" i="291"/>
  <c r="I31" i="291"/>
  <c r="C31" i="291"/>
  <c r="B31" i="291"/>
  <c r="J30" i="291"/>
  <c r="I30" i="291"/>
  <c r="C30" i="291"/>
  <c r="B30" i="291"/>
  <c r="J29" i="291"/>
  <c r="I29" i="291"/>
  <c r="C29" i="291"/>
  <c r="B29" i="291"/>
  <c r="J28" i="291"/>
  <c r="I28" i="291"/>
  <c r="C28" i="291"/>
  <c r="B28" i="291"/>
  <c r="J27" i="291"/>
  <c r="I27" i="291"/>
  <c r="C27" i="291"/>
  <c r="B27" i="291"/>
  <c r="J26" i="291"/>
  <c r="I26" i="291"/>
  <c r="C26" i="291"/>
  <c r="B26" i="291"/>
  <c r="J25" i="291"/>
  <c r="I25" i="291"/>
  <c r="C25" i="291"/>
  <c r="B25" i="291"/>
  <c r="J24" i="291"/>
  <c r="I24" i="291"/>
  <c r="C24" i="291"/>
  <c r="B24" i="291"/>
  <c r="J23" i="291"/>
  <c r="I23" i="291"/>
  <c r="C23" i="291"/>
  <c r="B23" i="291"/>
  <c r="J22" i="291"/>
  <c r="I22" i="291"/>
  <c r="C22" i="291"/>
  <c r="B22" i="291"/>
  <c r="J21" i="291"/>
  <c r="I21" i="291"/>
  <c r="C21" i="291"/>
  <c r="B21" i="291"/>
  <c r="J20" i="291"/>
  <c r="I20" i="291"/>
  <c r="C20" i="291"/>
  <c r="B20" i="291"/>
  <c r="J19" i="291"/>
  <c r="I19" i="291"/>
  <c r="C19" i="291"/>
  <c r="B19" i="291"/>
  <c r="J18" i="291"/>
  <c r="I18" i="291"/>
  <c r="K18" i="291" s="1"/>
  <c r="H18" i="291"/>
  <c r="C18" i="291"/>
  <c r="B18" i="291"/>
  <c r="Y17" i="291"/>
  <c r="E3" i="291"/>
  <c r="E2" i="291"/>
  <c r="J32" i="290"/>
  <c r="I32" i="290"/>
  <c r="C32" i="290"/>
  <c r="B32" i="290"/>
  <c r="J31" i="290"/>
  <c r="I31" i="290"/>
  <c r="C31" i="290"/>
  <c r="B31" i="290"/>
  <c r="J30" i="290"/>
  <c r="I30" i="290"/>
  <c r="C30" i="290"/>
  <c r="B30" i="290"/>
  <c r="J29" i="290"/>
  <c r="I29" i="290"/>
  <c r="C29" i="290"/>
  <c r="B29" i="290"/>
  <c r="J28" i="290"/>
  <c r="I28" i="290"/>
  <c r="C28" i="290"/>
  <c r="B28" i="290"/>
  <c r="J27" i="290"/>
  <c r="I27" i="290"/>
  <c r="C27" i="290"/>
  <c r="B27" i="290"/>
  <c r="J26" i="290"/>
  <c r="I26" i="290"/>
  <c r="C26" i="290"/>
  <c r="B26" i="290"/>
  <c r="J25" i="290"/>
  <c r="I25" i="290"/>
  <c r="C25" i="290"/>
  <c r="B25" i="290"/>
  <c r="J24" i="290"/>
  <c r="I24" i="290"/>
  <c r="C24" i="290"/>
  <c r="B24" i="290"/>
  <c r="J23" i="290"/>
  <c r="I23" i="290"/>
  <c r="C23" i="290"/>
  <c r="B23" i="290"/>
  <c r="J22" i="290"/>
  <c r="I22" i="290"/>
  <c r="C22" i="290"/>
  <c r="B22" i="290"/>
  <c r="J21" i="290"/>
  <c r="I21" i="290"/>
  <c r="C21" i="290"/>
  <c r="B21" i="290"/>
  <c r="J20" i="290"/>
  <c r="I20" i="290"/>
  <c r="C20" i="290"/>
  <c r="B20" i="290"/>
  <c r="I9" i="290" s="1"/>
  <c r="J19" i="290"/>
  <c r="I19" i="290"/>
  <c r="C19" i="290"/>
  <c r="B19" i="290"/>
  <c r="K18" i="290"/>
  <c r="J18" i="290"/>
  <c r="I18" i="290"/>
  <c r="H18" i="290"/>
  <c r="C18" i="290"/>
  <c r="B18" i="290"/>
  <c r="Y17" i="290"/>
  <c r="E3" i="290"/>
  <c r="E2" i="290"/>
  <c r="I3" i="290" s="1"/>
  <c r="J32" i="289"/>
  <c r="I32" i="289"/>
  <c r="C32" i="289"/>
  <c r="B32" i="289"/>
  <c r="J31" i="289"/>
  <c r="I31" i="289"/>
  <c r="C31" i="289"/>
  <c r="B31" i="289"/>
  <c r="L8" i="289" s="1"/>
  <c r="J30" i="289"/>
  <c r="I30" i="289"/>
  <c r="C30" i="289"/>
  <c r="B30" i="289"/>
  <c r="J29" i="289"/>
  <c r="I29" i="289"/>
  <c r="C29" i="289"/>
  <c r="B29" i="289"/>
  <c r="J28" i="289"/>
  <c r="I28" i="289"/>
  <c r="C28" i="289"/>
  <c r="B28" i="289"/>
  <c r="J27" i="289"/>
  <c r="I27" i="289"/>
  <c r="C27" i="289"/>
  <c r="B27" i="289"/>
  <c r="J26" i="289"/>
  <c r="I26" i="289"/>
  <c r="C26" i="289"/>
  <c r="B26" i="289"/>
  <c r="J25" i="289"/>
  <c r="I25" i="289"/>
  <c r="C25" i="289"/>
  <c r="B25" i="289"/>
  <c r="J24" i="289"/>
  <c r="I24" i="289"/>
  <c r="C24" i="289"/>
  <c r="B24" i="289"/>
  <c r="I9" i="289" s="1"/>
  <c r="J23" i="289"/>
  <c r="I23" i="289"/>
  <c r="C23" i="289"/>
  <c r="B23" i="289"/>
  <c r="J22" i="289"/>
  <c r="I22" i="289"/>
  <c r="C22" i="289"/>
  <c r="B22" i="289"/>
  <c r="J21" i="289"/>
  <c r="I21" i="289"/>
  <c r="C21" i="289"/>
  <c r="B21" i="289"/>
  <c r="J20" i="289"/>
  <c r="I20" i="289"/>
  <c r="C20" i="289"/>
  <c r="B20" i="289"/>
  <c r="J19" i="289"/>
  <c r="I19" i="289"/>
  <c r="C19" i="289"/>
  <c r="B19" i="289"/>
  <c r="J18" i="289"/>
  <c r="I18" i="289"/>
  <c r="K18" i="289" s="1"/>
  <c r="H18" i="289"/>
  <c r="C18" i="289"/>
  <c r="B18" i="289"/>
  <c r="Y17" i="289"/>
  <c r="E3" i="289"/>
  <c r="E2" i="289"/>
  <c r="P3" i="289" s="1"/>
  <c r="H19" i="289" s="1"/>
  <c r="H20" i="289" s="1"/>
  <c r="H21" i="289" s="1"/>
  <c r="H22" i="289" s="1"/>
  <c r="H23" i="289" s="1"/>
  <c r="H24" i="289" s="1"/>
  <c r="H25" i="289" s="1"/>
  <c r="H26" i="289" s="1"/>
  <c r="H27" i="289" s="1"/>
  <c r="H28" i="289" s="1"/>
  <c r="H29" i="289" s="1"/>
  <c r="H30" i="289" s="1"/>
  <c r="H31" i="289" s="1"/>
  <c r="H32" i="289" s="1"/>
  <c r="J32" i="288"/>
  <c r="I32" i="288"/>
  <c r="C32" i="288"/>
  <c r="B32" i="288"/>
  <c r="J31" i="288"/>
  <c r="I31" i="288"/>
  <c r="C31" i="288"/>
  <c r="B31" i="288"/>
  <c r="J30" i="288"/>
  <c r="I30" i="288"/>
  <c r="C30" i="288"/>
  <c r="B30" i="288"/>
  <c r="J29" i="288"/>
  <c r="I29" i="288"/>
  <c r="C29" i="288"/>
  <c r="B29" i="288"/>
  <c r="J28" i="288"/>
  <c r="I28" i="288"/>
  <c r="C28" i="288"/>
  <c r="B28" i="288"/>
  <c r="J27" i="288"/>
  <c r="I27" i="288"/>
  <c r="C27" i="288"/>
  <c r="B27" i="288"/>
  <c r="J26" i="288"/>
  <c r="I26" i="288"/>
  <c r="C26" i="288"/>
  <c r="B26" i="288"/>
  <c r="J25" i="288"/>
  <c r="I25" i="288"/>
  <c r="C25" i="288"/>
  <c r="B25" i="288"/>
  <c r="J24" i="288"/>
  <c r="I24" i="288"/>
  <c r="C24" i="288"/>
  <c r="B24" i="288"/>
  <c r="J23" i="288"/>
  <c r="I23" i="288"/>
  <c r="C23" i="288"/>
  <c r="B23" i="288"/>
  <c r="J22" i="288"/>
  <c r="I22" i="288"/>
  <c r="C22" i="288"/>
  <c r="B22" i="288"/>
  <c r="J21" i="288"/>
  <c r="I21" i="288"/>
  <c r="C21" i="288"/>
  <c r="B21" i="288"/>
  <c r="J20" i="288"/>
  <c r="I20" i="288"/>
  <c r="C20" i="288"/>
  <c r="B20" i="288"/>
  <c r="J19" i="288"/>
  <c r="I19" i="288"/>
  <c r="C19" i="288"/>
  <c r="B19" i="288"/>
  <c r="K18" i="288"/>
  <c r="J18" i="288"/>
  <c r="I18" i="288"/>
  <c r="H18" i="288"/>
  <c r="C18" i="288"/>
  <c r="B18" i="288"/>
  <c r="Y17" i="288"/>
  <c r="I13" i="288"/>
  <c r="E3" i="288"/>
  <c r="E2" i="288"/>
  <c r="H18" i="252"/>
  <c r="E3" i="252"/>
  <c r="E2" i="252"/>
  <c r="C32" i="252"/>
  <c r="B32" i="252"/>
  <c r="C31" i="252"/>
  <c r="B31" i="252"/>
  <c r="C30" i="252"/>
  <c r="B30" i="252"/>
  <c r="C29" i="252"/>
  <c r="B29" i="252"/>
  <c r="C28" i="252"/>
  <c r="B28" i="252"/>
  <c r="C27" i="252"/>
  <c r="B27" i="252"/>
  <c r="C26" i="252"/>
  <c r="B26" i="252"/>
  <c r="C25" i="252"/>
  <c r="B25" i="252"/>
  <c r="C24" i="252"/>
  <c r="B24" i="252"/>
  <c r="C23" i="252"/>
  <c r="B23" i="252"/>
  <c r="C22" i="252"/>
  <c r="B22" i="252"/>
  <c r="C21" i="252"/>
  <c r="B21" i="252"/>
  <c r="C20" i="252"/>
  <c r="B20" i="252"/>
  <c r="C19" i="252"/>
  <c r="B19" i="252"/>
  <c r="C18" i="252"/>
  <c r="B18" i="252"/>
  <c r="P3" i="288" l="1"/>
  <c r="H19" i="288" s="1"/>
  <c r="H20" i="288" s="1"/>
  <c r="H21" i="288" s="1"/>
  <c r="H22" i="288" s="1"/>
  <c r="H23" i="288" s="1"/>
  <c r="H24" i="288" s="1"/>
  <c r="H25" i="288" s="1"/>
  <c r="H26" i="288" s="1"/>
  <c r="H27" i="288" s="1"/>
  <c r="H28" i="288" s="1"/>
  <c r="H29" i="288" s="1"/>
  <c r="H30" i="288" s="1"/>
  <c r="H31" i="288" s="1"/>
  <c r="H32" i="288" s="1"/>
  <c r="P3" i="298"/>
  <c r="I3" i="297"/>
  <c r="P3" i="296"/>
  <c r="H19" i="296" s="1"/>
  <c r="H20" i="296" s="1"/>
  <c r="H21" i="296" s="1"/>
  <c r="H22" i="296" s="1"/>
  <c r="H23" i="296" s="1"/>
  <c r="H24" i="296" s="1"/>
  <c r="H25" i="296" s="1"/>
  <c r="H26" i="296" s="1"/>
  <c r="H27" i="296" s="1"/>
  <c r="H28" i="296" s="1"/>
  <c r="H29" i="296" s="1"/>
  <c r="H30" i="296" s="1"/>
  <c r="H31" i="296" s="1"/>
  <c r="H32" i="296" s="1"/>
  <c r="P3" i="293"/>
  <c r="H19" i="293" s="1"/>
  <c r="H20" i="293" s="1"/>
  <c r="H21" i="293" s="1"/>
  <c r="H22" i="293" s="1"/>
  <c r="H23" i="293" s="1"/>
  <c r="H24" i="293" s="1"/>
  <c r="H25" i="293" s="1"/>
  <c r="H26" i="293" s="1"/>
  <c r="H27" i="293" s="1"/>
  <c r="H28" i="293" s="1"/>
  <c r="H29" i="293" s="1"/>
  <c r="H30" i="293" s="1"/>
  <c r="H31" i="293" s="1"/>
  <c r="H32" i="293" s="1"/>
  <c r="P3" i="294"/>
  <c r="H19" i="294" s="1"/>
  <c r="H20" i="294" s="1"/>
  <c r="H21" i="294" s="1"/>
  <c r="H22" i="294" s="1"/>
  <c r="H23" i="294" s="1"/>
  <c r="H24" i="294" s="1"/>
  <c r="H25" i="294" s="1"/>
  <c r="H26" i="294" s="1"/>
  <c r="H27" i="294" s="1"/>
  <c r="H28" i="294" s="1"/>
  <c r="H29" i="294" s="1"/>
  <c r="H30" i="294" s="1"/>
  <c r="H31" i="294" s="1"/>
  <c r="H32" i="294" s="1"/>
  <c r="J10" i="291"/>
  <c r="H19" i="298"/>
  <c r="H20" i="298" s="1"/>
  <c r="H21" i="298" s="1"/>
  <c r="H22" i="298" s="1"/>
  <c r="H23" i="298" s="1"/>
  <c r="H24" i="298" s="1"/>
  <c r="H25" i="298" s="1"/>
  <c r="H26" i="298" s="1"/>
  <c r="H27" i="298" s="1"/>
  <c r="H28" i="298" s="1"/>
  <c r="H29" i="298" s="1"/>
  <c r="H30" i="298" s="1"/>
  <c r="H31" i="298" s="1"/>
  <c r="H32" i="298" s="1"/>
  <c r="P3" i="291"/>
  <c r="H19" i="291" s="1"/>
  <c r="H20" i="291" s="1"/>
  <c r="H21" i="291" s="1"/>
  <c r="H22" i="291" s="1"/>
  <c r="H23" i="291" s="1"/>
  <c r="H24" i="291" s="1"/>
  <c r="H25" i="291" s="1"/>
  <c r="H26" i="291" s="1"/>
  <c r="H27" i="291" s="1"/>
  <c r="H28" i="291" s="1"/>
  <c r="H29" i="291" s="1"/>
  <c r="H30" i="291" s="1"/>
  <c r="H31" i="291" s="1"/>
  <c r="H32" i="291" s="1"/>
  <c r="P3" i="297"/>
  <c r="H19" i="297" s="1"/>
  <c r="H20" i="297" s="1"/>
  <c r="H21" i="297" s="1"/>
  <c r="H22" i="297" s="1"/>
  <c r="H23" i="297" s="1"/>
  <c r="H24" i="297" s="1"/>
  <c r="H25" i="297" s="1"/>
  <c r="H26" i="297" s="1"/>
  <c r="H27" i="297" s="1"/>
  <c r="H28" i="297" s="1"/>
  <c r="H29" i="297" s="1"/>
  <c r="H30" i="297" s="1"/>
  <c r="H31" i="297" s="1"/>
  <c r="H32" i="297" s="1"/>
  <c r="I3" i="296"/>
  <c r="I3" i="294"/>
  <c r="P3" i="295"/>
  <c r="H19" i="295" s="1"/>
  <c r="H20" i="295" s="1"/>
  <c r="H21" i="295" s="1"/>
  <c r="H22" i="295" s="1"/>
  <c r="H23" i="295" s="1"/>
  <c r="H24" i="295" s="1"/>
  <c r="H25" i="295" s="1"/>
  <c r="H26" i="295" s="1"/>
  <c r="H27" i="295" s="1"/>
  <c r="H28" i="295" s="1"/>
  <c r="H29" i="295" s="1"/>
  <c r="H30" i="295" s="1"/>
  <c r="H31" i="295" s="1"/>
  <c r="H32" i="295" s="1"/>
  <c r="I3" i="293"/>
  <c r="L10" i="292"/>
  <c r="L13" i="292"/>
  <c r="J12" i="292"/>
  <c r="J9" i="291"/>
  <c r="I13" i="290"/>
  <c r="J10" i="290"/>
  <c r="L12" i="289"/>
  <c r="I9" i="288"/>
  <c r="L12" i="288"/>
  <c r="J11" i="288"/>
  <c r="I3" i="292"/>
  <c r="I9" i="292"/>
  <c r="I11" i="292"/>
  <c r="I13" i="292"/>
  <c r="J11" i="292"/>
  <c r="J13" i="292"/>
  <c r="L9" i="292"/>
  <c r="L11" i="292"/>
  <c r="I8" i="292"/>
  <c r="I10" i="292"/>
  <c r="I12" i="292"/>
  <c r="J8" i="292"/>
  <c r="J10" i="292"/>
  <c r="J9" i="292"/>
  <c r="L12" i="292"/>
  <c r="L8" i="292"/>
  <c r="L13" i="291"/>
  <c r="L11" i="291"/>
  <c r="I3" i="291"/>
  <c r="I11" i="291"/>
  <c r="J11" i="291"/>
  <c r="I10" i="291"/>
  <c r="J8" i="291"/>
  <c r="J12" i="291"/>
  <c r="I13" i="291"/>
  <c r="I12" i="291"/>
  <c r="L12" i="291"/>
  <c r="I9" i="291"/>
  <c r="L9" i="291"/>
  <c r="L10" i="291"/>
  <c r="M10" i="291" s="1"/>
  <c r="J13" i="291"/>
  <c r="I8" i="291"/>
  <c r="L8" i="291"/>
  <c r="I11" i="290"/>
  <c r="J11" i="290"/>
  <c r="L11" i="290"/>
  <c r="I8" i="290"/>
  <c r="I10" i="290"/>
  <c r="I12" i="290"/>
  <c r="L13" i="290"/>
  <c r="J8" i="290"/>
  <c r="J12" i="290"/>
  <c r="P3" i="290"/>
  <c r="H19" i="290" s="1"/>
  <c r="H20" i="290" s="1"/>
  <c r="H21" i="290" s="1"/>
  <c r="H22" i="290" s="1"/>
  <c r="H23" i="290" s="1"/>
  <c r="H24" i="290" s="1"/>
  <c r="H25" i="290" s="1"/>
  <c r="H26" i="290" s="1"/>
  <c r="H27" i="290" s="1"/>
  <c r="H28" i="290" s="1"/>
  <c r="H29" i="290" s="1"/>
  <c r="H30" i="290" s="1"/>
  <c r="H31" i="290" s="1"/>
  <c r="H32" i="290" s="1"/>
  <c r="L12" i="290"/>
  <c r="J13" i="290"/>
  <c r="L10" i="290"/>
  <c r="J9" i="290"/>
  <c r="L8" i="290"/>
  <c r="L9" i="290"/>
  <c r="I11" i="289"/>
  <c r="I13" i="289"/>
  <c r="J9" i="289"/>
  <c r="J11" i="289"/>
  <c r="J13" i="289"/>
  <c r="L9" i="289"/>
  <c r="L11" i="289"/>
  <c r="L13" i="289"/>
  <c r="I3" i="289"/>
  <c r="I8" i="289"/>
  <c r="I10" i="289"/>
  <c r="I12" i="289"/>
  <c r="J8" i="289"/>
  <c r="M8" i="289" s="1"/>
  <c r="J10" i="289"/>
  <c r="J12" i="289"/>
  <c r="L10" i="289"/>
  <c r="I11" i="288"/>
  <c r="J13" i="288"/>
  <c r="L9" i="288"/>
  <c r="I8" i="288"/>
  <c r="I10" i="288"/>
  <c r="I12" i="288"/>
  <c r="L13" i="288"/>
  <c r="I3" i="288"/>
  <c r="J10" i="288"/>
  <c r="J12" i="288"/>
  <c r="L8" i="288"/>
  <c r="J9" i="288"/>
  <c r="L11" i="288"/>
  <c r="J8" i="288"/>
  <c r="L10" i="288"/>
  <c r="Y17" i="252"/>
  <c r="I3" i="252"/>
  <c r="P3" i="252"/>
  <c r="I18" i="252"/>
  <c r="I19" i="252"/>
  <c r="I20" i="252"/>
  <c r="I21" i="252"/>
  <c r="I22" i="252"/>
  <c r="I23" i="252"/>
  <c r="I24" i="252"/>
  <c r="I25" i="252"/>
  <c r="I26" i="252"/>
  <c r="I27" i="252"/>
  <c r="I28" i="252"/>
  <c r="I29" i="252"/>
  <c r="I30" i="252"/>
  <c r="I31" i="252"/>
  <c r="I32" i="252"/>
  <c r="J18" i="252"/>
  <c r="J19" i="252"/>
  <c r="J20" i="252"/>
  <c r="J21" i="252"/>
  <c r="J22" i="252"/>
  <c r="J23" i="252"/>
  <c r="J24" i="252"/>
  <c r="J25" i="252"/>
  <c r="J26" i="252"/>
  <c r="J27" i="252"/>
  <c r="J28" i="252"/>
  <c r="J29" i="252"/>
  <c r="J30" i="252"/>
  <c r="J31" i="252"/>
  <c r="J32" i="252"/>
  <c r="M13" i="292" l="1"/>
  <c r="M10" i="292"/>
  <c r="O10" i="292" s="1"/>
  <c r="M12" i="292"/>
  <c r="O12" i="292" s="1"/>
  <c r="M9" i="291"/>
  <c r="M11" i="291"/>
  <c r="O11" i="291" s="1"/>
  <c r="M13" i="291"/>
  <c r="O13" i="291" s="1"/>
  <c r="M8" i="291"/>
  <c r="O8" i="291" s="1"/>
  <c r="M10" i="290"/>
  <c r="O10" i="290" s="1"/>
  <c r="M11" i="290"/>
  <c r="O11" i="290" s="1"/>
  <c r="M8" i="290"/>
  <c r="M12" i="289"/>
  <c r="O12" i="289" s="1"/>
  <c r="M11" i="289"/>
  <c r="O11" i="289" s="1"/>
  <c r="M9" i="289"/>
  <c r="O9" i="289" s="1"/>
  <c r="M11" i="288"/>
  <c r="M12" i="288"/>
  <c r="O12" i="288" s="1"/>
  <c r="M10" i="288"/>
  <c r="O10" i="288" s="1"/>
  <c r="M9" i="288"/>
  <c r="O9" i="288" s="1"/>
  <c r="M8" i="292"/>
  <c r="O8" i="292" s="1"/>
  <c r="M11" i="292"/>
  <c r="O11" i="292" s="1"/>
  <c r="O13" i="292"/>
  <c r="M9" i="292"/>
  <c r="O9" i="292" s="1"/>
  <c r="M12" i="291"/>
  <c r="O12" i="291" s="1"/>
  <c r="O9" i="291"/>
  <c r="O10" i="291"/>
  <c r="O8" i="290"/>
  <c r="M12" i="290"/>
  <c r="O12" i="290" s="1"/>
  <c r="M9" i="290"/>
  <c r="O9" i="290" s="1"/>
  <c r="M13" i="290"/>
  <c r="O13" i="290" s="1"/>
  <c r="O8" i="289"/>
  <c r="M13" i="289"/>
  <c r="O13" i="289" s="1"/>
  <c r="M10" i="289"/>
  <c r="O10" i="289" s="1"/>
  <c r="M13" i="288"/>
  <c r="O13" i="288" s="1"/>
  <c r="O11" i="288"/>
  <c r="M8" i="288"/>
  <c r="O8" i="288" s="1"/>
  <c r="H8" i="292" l="1"/>
  <c r="H13" i="291"/>
  <c r="H9" i="291"/>
  <c r="H12" i="291"/>
  <c r="H10" i="291"/>
  <c r="H13" i="290"/>
  <c r="H9" i="292"/>
  <c r="H10" i="292"/>
  <c r="H12" i="292"/>
  <c r="H11" i="292"/>
  <c r="H13" i="292"/>
  <c r="H8" i="291"/>
  <c r="H11" i="291"/>
  <c r="H9" i="290"/>
  <c r="H11" i="290"/>
  <c r="H8" i="290"/>
  <c r="H12" i="290"/>
  <c r="H10" i="290"/>
  <c r="H13" i="289"/>
  <c r="H9" i="289"/>
  <c r="H8" i="289"/>
  <c r="H10" i="289"/>
  <c r="H11" i="289"/>
  <c r="H12" i="289"/>
  <c r="H8" i="288"/>
  <c r="H9" i="288"/>
  <c r="H10" i="288"/>
  <c r="H11" i="288"/>
  <c r="H13" i="288"/>
  <c r="H12" i="288"/>
  <c r="H19" i="252"/>
  <c r="H20" i="252" s="1"/>
  <c r="H21" i="252" s="1"/>
  <c r="H22" i="252" s="1"/>
  <c r="H23" i="252" s="1"/>
  <c r="H24" i="252" s="1"/>
  <c r="H25" i="252" s="1"/>
  <c r="H26" i="252" s="1"/>
  <c r="H27" i="252" s="1"/>
  <c r="H28" i="252" s="1"/>
  <c r="H29" i="252" s="1"/>
  <c r="H30" i="252" s="1"/>
  <c r="H31" i="252" s="1"/>
  <c r="H32" i="252" s="1"/>
  <c r="Q8" i="292" l="1"/>
  <c r="B13" i="293" s="1"/>
  <c r="Q13" i="292"/>
  <c r="B13" i="298" s="1"/>
  <c r="Q10" i="292"/>
  <c r="B13" i="295" s="1"/>
  <c r="Q12" i="292"/>
  <c r="B13" i="297" s="1"/>
  <c r="Q9" i="292"/>
  <c r="B13" i="294" s="1"/>
  <c r="Q11" i="292"/>
  <c r="B13" i="296" s="1"/>
  <c r="Q12" i="291"/>
  <c r="B12" i="297" s="1"/>
  <c r="Q10" i="291"/>
  <c r="B12" i="295" s="1"/>
  <c r="Q8" i="291"/>
  <c r="B12" i="293" s="1"/>
  <c r="Q13" i="291"/>
  <c r="B12" i="298" s="1"/>
  <c r="Q11" i="291"/>
  <c r="B12" i="296" s="1"/>
  <c r="Q9" i="291"/>
  <c r="B12" i="294" s="1"/>
  <c r="Q12" i="290"/>
  <c r="B11" i="297" s="1"/>
  <c r="Q10" i="290"/>
  <c r="B11" i="295" s="1"/>
  <c r="Q8" i="290"/>
  <c r="B11" i="293" s="1"/>
  <c r="Q9" i="290"/>
  <c r="B11" i="294" s="1"/>
  <c r="Q11" i="290"/>
  <c r="B11" i="296" s="1"/>
  <c r="Q13" i="290"/>
  <c r="B11" i="298" s="1"/>
  <c r="Q12" i="289"/>
  <c r="B10" i="297" s="1"/>
  <c r="Q10" i="289"/>
  <c r="B10" i="295" s="1"/>
  <c r="Q8" i="289"/>
  <c r="B10" i="293" s="1"/>
  <c r="Q13" i="289"/>
  <c r="B10" i="298" s="1"/>
  <c r="Q11" i="289"/>
  <c r="B10" i="296" s="1"/>
  <c r="Q9" i="289"/>
  <c r="B10" i="294" s="1"/>
  <c r="Q12" i="288"/>
  <c r="B9" i="297" s="1"/>
  <c r="Q10" i="288"/>
  <c r="B9" i="295" s="1"/>
  <c r="Q8" i="288"/>
  <c r="B9" i="293" s="1"/>
  <c r="Q13" i="288"/>
  <c r="B9" i="298" s="1"/>
  <c r="Q11" i="288"/>
  <c r="B9" i="296" s="1"/>
  <c r="Q9" i="288"/>
  <c r="B9" i="294" s="1"/>
  <c r="J10" i="252"/>
  <c r="M10" i="252" s="1"/>
  <c r="J11" i="252"/>
  <c r="M11" i="252" s="1"/>
  <c r="J12" i="252"/>
  <c r="M12" i="252" s="1"/>
  <c r="J13" i="252"/>
  <c r="M13" i="252" s="1"/>
  <c r="J9" i="252"/>
  <c r="M9" i="252" s="1"/>
  <c r="I12" i="252"/>
  <c r="I13" i="252"/>
  <c r="I10" i="252"/>
  <c r="L12" i="252"/>
  <c r="L9" i="252"/>
  <c r="L11" i="252"/>
  <c r="L10" i="252"/>
  <c r="L8" i="252"/>
  <c r="L13" i="252"/>
  <c r="J8" i="252"/>
  <c r="M8" i="252" s="1"/>
  <c r="I8" i="252"/>
  <c r="I11" i="252"/>
  <c r="K18" i="252"/>
  <c r="I9" i="252"/>
  <c r="C32" i="251"/>
  <c r="B32" i="251"/>
  <c r="C31" i="251"/>
  <c r="B31" i="251"/>
  <c r="C30" i="251"/>
  <c r="B30" i="251"/>
  <c r="C29" i="251"/>
  <c r="B29" i="251"/>
  <c r="C28" i="251"/>
  <c r="B28" i="251"/>
  <c r="C22" i="251"/>
  <c r="B22" i="251"/>
  <c r="C21" i="251"/>
  <c r="B21" i="251"/>
  <c r="C23" i="251"/>
  <c r="B23" i="251"/>
  <c r="C20" i="251"/>
  <c r="B26" i="251" s="1"/>
  <c r="B20" i="251"/>
  <c r="B25" i="251" s="1"/>
  <c r="C19" i="251"/>
  <c r="B19" i="251"/>
  <c r="C18" i="251"/>
  <c r="B18" i="251"/>
  <c r="C25" i="251" s="1"/>
  <c r="J27" i="251"/>
  <c r="I27" i="251"/>
  <c r="J26" i="251"/>
  <c r="I26" i="251"/>
  <c r="J25" i="251"/>
  <c r="I25" i="251"/>
  <c r="J24" i="251"/>
  <c r="I24" i="251"/>
  <c r="J23" i="251"/>
  <c r="I23" i="251"/>
  <c r="J22" i="251"/>
  <c r="I22" i="251"/>
  <c r="J21" i="251"/>
  <c r="I21" i="251"/>
  <c r="J20" i="251"/>
  <c r="I20" i="251"/>
  <c r="J19" i="251"/>
  <c r="I19" i="251"/>
  <c r="J18" i="251"/>
  <c r="I18" i="251"/>
  <c r="K18" i="251" s="1"/>
  <c r="P3" i="251"/>
  <c r="H19" i="251" s="1"/>
  <c r="H20" i="251" s="1"/>
  <c r="H21" i="251" s="1"/>
  <c r="H22" i="251" s="1"/>
  <c r="H23" i="251" s="1"/>
  <c r="H24" i="251" s="1"/>
  <c r="H25" i="251" s="1"/>
  <c r="H26" i="251" s="1"/>
  <c r="H27" i="251" s="1"/>
  <c r="H28" i="251" s="1"/>
  <c r="H29" i="251" s="1"/>
  <c r="H30" i="251" s="1"/>
  <c r="H31" i="251" s="1"/>
  <c r="H32" i="251" s="1"/>
  <c r="I3" i="251"/>
  <c r="Q13" i="251"/>
  <c r="Q11" i="251"/>
  <c r="Q9" i="251"/>
  <c r="Q12" i="251"/>
  <c r="Q10" i="251"/>
  <c r="Q8" i="251"/>
  <c r="B27" i="296" l="1"/>
  <c r="C30" i="296"/>
  <c r="B22" i="296"/>
  <c r="C18" i="296"/>
  <c r="C24" i="296"/>
  <c r="C30" i="294"/>
  <c r="B22" i="294"/>
  <c r="B27" i="294"/>
  <c r="C24" i="294"/>
  <c r="C18" i="294"/>
  <c r="C30" i="297"/>
  <c r="B27" i="297"/>
  <c r="C24" i="297"/>
  <c r="B22" i="297"/>
  <c r="C18" i="297"/>
  <c r="B22" i="295"/>
  <c r="C30" i="295"/>
  <c r="B27" i="295"/>
  <c r="C18" i="295"/>
  <c r="C24" i="295"/>
  <c r="C30" i="298"/>
  <c r="C18" i="298"/>
  <c r="B22" i="298"/>
  <c r="B27" i="298"/>
  <c r="C24" i="298"/>
  <c r="B27" i="293"/>
  <c r="B22" i="293"/>
  <c r="C24" i="293"/>
  <c r="C30" i="293"/>
  <c r="C18" i="293"/>
  <c r="C27" i="298"/>
  <c r="C19" i="298"/>
  <c r="C25" i="298"/>
  <c r="B23" i="298"/>
  <c r="B32" i="298"/>
  <c r="C25" i="293"/>
  <c r="B32" i="293"/>
  <c r="C19" i="293"/>
  <c r="C27" i="293"/>
  <c r="B23" i="293"/>
  <c r="C19" i="294"/>
  <c r="C27" i="294"/>
  <c r="C25" i="294"/>
  <c r="B32" i="294"/>
  <c r="B23" i="294"/>
  <c r="C25" i="297"/>
  <c r="B32" i="297"/>
  <c r="C27" i="297"/>
  <c r="C19" i="297"/>
  <c r="B23" i="297"/>
  <c r="C25" i="296"/>
  <c r="C19" i="296"/>
  <c r="C27" i="296"/>
  <c r="B32" i="296"/>
  <c r="B23" i="296"/>
  <c r="C19" i="295"/>
  <c r="C25" i="295"/>
  <c r="C27" i="295"/>
  <c r="B32" i="295"/>
  <c r="B23" i="295"/>
  <c r="B31" i="298"/>
  <c r="C22" i="298"/>
  <c r="B25" i="298"/>
  <c r="C29" i="298"/>
  <c r="C20" i="298"/>
  <c r="B25" i="296"/>
  <c r="C20" i="296"/>
  <c r="C29" i="296"/>
  <c r="C22" i="296"/>
  <c r="B31" i="296"/>
  <c r="B25" i="294"/>
  <c r="C20" i="294"/>
  <c r="B31" i="294"/>
  <c r="C29" i="294"/>
  <c r="C22" i="294"/>
  <c r="C29" i="293"/>
  <c r="C22" i="293"/>
  <c r="C20" i="293"/>
  <c r="B25" i="293"/>
  <c r="B31" i="293"/>
  <c r="C29" i="295"/>
  <c r="B31" i="295"/>
  <c r="C22" i="295"/>
  <c r="C20" i="295"/>
  <c r="B25" i="295"/>
  <c r="B25" i="297"/>
  <c r="C29" i="297"/>
  <c r="B31" i="297"/>
  <c r="C22" i="297"/>
  <c r="C20" i="297"/>
  <c r="B30" i="298"/>
  <c r="B20" i="298"/>
  <c r="B26" i="298"/>
  <c r="C28" i="298"/>
  <c r="C23" i="298"/>
  <c r="B30" i="294"/>
  <c r="B20" i="294"/>
  <c r="C28" i="294"/>
  <c r="B26" i="294"/>
  <c r="C23" i="294"/>
  <c r="B30" i="293"/>
  <c r="B20" i="293"/>
  <c r="B26" i="293"/>
  <c r="C28" i="293"/>
  <c r="C23" i="293"/>
  <c r="B30" i="297"/>
  <c r="C28" i="297"/>
  <c r="B20" i="297"/>
  <c r="B26" i="297"/>
  <c r="C23" i="297"/>
  <c r="B30" i="296"/>
  <c r="B26" i="296"/>
  <c r="B20" i="296"/>
  <c r="C23" i="296"/>
  <c r="C28" i="296"/>
  <c r="B30" i="295"/>
  <c r="C28" i="295"/>
  <c r="B26" i="295"/>
  <c r="B20" i="295"/>
  <c r="C23" i="295"/>
  <c r="C31" i="298"/>
  <c r="C21" i="298"/>
  <c r="B28" i="298"/>
  <c r="B19" i="298"/>
  <c r="B24" i="298"/>
  <c r="B19" i="294"/>
  <c r="B28" i="294"/>
  <c r="C31" i="294"/>
  <c r="B24" i="294"/>
  <c r="C21" i="294"/>
  <c r="C21" i="293"/>
  <c r="B19" i="293"/>
  <c r="B28" i="293"/>
  <c r="C31" i="293"/>
  <c r="B24" i="293"/>
  <c r="B19" i="296"/>
  <c r="B24" i="296"/>
  <c r="C31" i="296"/>
  <c r="B28" i="296"/>
  <c r="C21" i="296"/>
  <c r="B24" i="295"/>
  <c r="C21" i="295"/>
  <c r="B28" i="295"/>
  <c r="C31" i="295"/>
  <c r="B19" i="295"/>
  <c r="B19" i="297"/>
  <c r="C21" i="297"/>
  <c r="B24" i="297"/>
  <c r="C31" i="297"/>
  <c r="B28" i="297"/>
  <c r="O11" i="252"/>
  <c r="C27" i="251"/>
  <c r="O12" i="252"/>
  <c r="O10" i="252"/>
  <c r="O8" i="252"/>
  <c r="O9" i="252"/>
  <c r="O13" i="252"/>
  <c r="C26" i="251"/>
  <c r="B24" i="251"/>
  <c r="L12" i="251"/>
  <c r="J9" i="251"/>
  <c r="C24" i="251"/>
  <c r="L8" i="251" s="1"/>
  <c r="J11" i="251"/>
  <c r="B27" i="251"/>
  <c r="J10" i="251" s="1"/>
  <c r="J12" i="251"/>
  <c r="I13" i="251"/>
  <c r="J8" i="216"/>
  <c r="L8" i="216"/>
  <c r="J9" i="216"/>
  <c r="L9" i="216"/>
  <c r="J10" i="216"/>
  <c r="L10" i="216"/>
  <c r="J11" i="216"/>
  <c r="L11" i="216"/>
  <c r="J12" i="216"/>
  <c r="L12" i="216"/>
  <c r="L10" i="235"/>
  <c r="J10" i="235"/>
  <c r="L8" i="235"/>
  <c r="J8" i="235"/>
  <c r="H8" i="252" l="1"/>
  <c r="M12" i="251"/>
  <c r="I8" i="251"/>
  <c r="L10" i="251"/>
  <c r="M10" i="251" s="1"/>
  <c r="J8" i="251"/>
  <c r="M8" i="251" s="1"/>
  <c r="H13" i="252"/>
  <c r="I10" i="251"/>
  <c r="J13" i="251"/>
  <c r="I11" i="251"/>
  <c r="L13" i="251"/>
  <c r="L11" i="251"/>
  <c r="M11" i="251" s="1"/>
  <c r="I12" i="251"/>
  <c r="L9" i="251"/>
  <c r="M9" i="251" s="1"/>
  <c r="I9" i="251"/>
  <c r="H10" i="252"/>
  <c r="H12" i="252"/>
  <c r="H9" i="252"/>
  <c r="H11" i="252"/>
  <c r="P3" i="216"/>
  <c r="P3" i="235"/>
  <c r="H17" i="235" s="1"/>
  <c r="H18" i="235" s="1"/>
  <c r="H19" i="235" s="1"/>
  <c r="H20" i="235" s="1"/>
  <c r="H21" i="235" s="1"/>
  <c r="Q13" i="252" l="1"/>
  <c r="B8" i="298" s="1"/>
  <c r="H13" i="251"/>
  <c r="H12" i="251"/>
  <c r="H10" i="251"/>
  <c r="H11" i="251"/>
  <c r="H8" i="251"/>
  <c r="H9" i="251"/>
  <c r="M13" i="251"/>
  <c r="Q11" i="252"/>
  <c r="B8" i="296" s="1"/>
  <c r="Q10" i="252"/>
  <c r="B8" i="295" s="1"/>
  <c r="Q9" i="252"/>
  <c r="B8" i="294" s="1"/>
  <c r="Q12" i="252"/>
  <c r="B8" i="297" s="1"/>
  <c r="Q8" i="252"/>
  <c r="B8" i="293" s="1"/>
  <c r="H18" i="216"/>
  <c r="H19" i="216" s="1"/>
  <c r="H20" i="216" s="1"/>
  <c r="H21" i="216" s="1"/>
  <c r="H22" i="216" s="1"/>
  <c r="H23" i="216" s="1"/>
  <c r="H24" i="216" s="1"/>
  <c r="H25" i="216" s="1"/>
  <c r="H26" i="216" s="1"/>
  <c r="J26" i="216"/>
  <c r="I26" i="216"/>
  <c r="J25" i="216"/>
  <c r="I25" i="216"/>
  <c r="J24" i="216"/>
  <c r="I24" i="216"/>
  <c r="J23" i="216"/>
  <c r="I23" i="216"/>
  <c r="J22" i="216"/>
  <c r="I22" i="216"/>
  <c r="J21" i="216"/>
  <c r="I21" i="216"/>
  <c r="J20" i="216"/>
  <c r="I20" i="216"/>
  <c r="J19" i="216"/>
  <c r="I19" i="216"/>
  <c r="J18" i="216"/>
  <c r="I18" i="216"/>
  <c r="J17" i="216"/>
  <c r="I17" i="216"/>
  <c r="I17" i="235"/>
  <c r="I18" i="235"/>
  <c r="I19" i="235"/>
  <c r="I20" i="235"/>
  <c r="I21" i="235"/>
  <c r="I16" i="235"/>
  <c r="B29" i="294" l="1"/>
  <c r="B21" i="294"/>
  <c r="C26" i="294"/>
  <c r="B18" i="294"/>
  <c r="C32" i="294"/>
  <c r="L8" i="294"/>
  <c r="J8" i="294"/>
  <c r="I8" i="294"/>
  <c r="C32" i="297"/>
  <c r="C26" i="297"/>
  <c r="B18" i="297"/>
  <c r="B29" i="297"/>
  <c r="B21" i="297"/>
  <c r="C32" i="295"/>
  <c r="C26" i="295"/>
  <c r="B29" i="295"/>
  <c r="B18" i="295"/>
  <c r="B21" i="295"/>
  <c r="J10" i="295" s="1"/>
  <c r="J8" i="295"/>
  <c r="I8" i="295"/>
  <c r="L8" i="295"/>
  <c r="C32" i="296"/>
  <c r="B21" i="296"/>
  <c r="B18" i="296"/>
  <c r="B29" i="296"/>
  <c r="C26" i="296"/>
  <c r="I8" i="296"/>
  <c r="L8" i="296"/>
  <c r="J8" i="296"/>
  <c r="M8" i="296" s="1"/>
  <c r="C26" i="293"/>
  <c r="B18" i="293"/>
  <c r="C32" i="293"/>
  <c r="L8" i="293" s="1"/>
  <c r="B21" i="293"/>
  <c r="B29" i="293"/>
  <c r="C32" i="298"/>
  <c r="B21" i="298"/>
  <c r="B18" i="298"/>
  <c r="C26" i="298"/>
  <c r="B29" i="298"/>
  <c r="J8" i="298"/>
  <c r="L8" i="298"/>
  <c r="I8" i="298"/>
  <c r="I9" i="216"/>
  <c r="H9" i="216" s="1"/>
  <c r="I12" i="216"/>
  <c r="H12" i="216" s="1"/>
  <c r="I10" i="216"/>
  <c r="H10" i="216" s="1"/>
  <c r="I11" i="216"/>
  <c r="H11" i="216" s="1"/>
  <c r="I8" i="216"/>
  <c r="H8" i="216" s="1"/>
  <c r="M10" i="216"/>
  <c r="M11" i="216"/>
  <c r="M10" i="235"/>
  <c r="M12" i="216"/>
  <c r="M8" i="216"/>
  <c r="M8" i="235"/>
  <c r="M9" i="216"/>
  <c r="V4" i="232"/>
  <c r="V6" i="232"/>
  <c r="V2" i="232"/>
  <c r="V5" i="232"/>
  <c r="V3" i="232"/>
  <c r="M8" i="294" l="1"/>
  <c r="O8" i="294" s="1"/>
  <c r="O8" i="296"/>
  <c r="J12" i="297"/>
  <c r="I11" i="297"/>
  <c r="L13" i="297"/>
  <c r="I12" i="297"/>
  <c r="L10" i="297"/>
  <c r="I9" i="297"/>
  <c r="I10" i="297"/>
  <c r="J9" i="297"/>
  <c r="M9" i="297" s="1"/>
  <c r="J10" i="297"/>
  <c r="M10" i="297" s="1"/>
  <c r="L12" i="297"/>
  <c r="I13" i="297"/>
  <c r="J13" i="297"/>
  <c r="L11" i="297"/>
  <c r="J11" i="297"/>
  <c r="L9" i="297"/>
  <c r="M8" i="298"/>
  <c r="O8" i="298" s="1"/>
  <c r="J10" i="293"/>
  <c r="L9" i="293"/>
  <c r="L13" i="293"/>
  <c r="J12" i="293"/>
  <c r="L12" i="293"/>
  <c r="L10" i="293"/>
  <c r="J13" i="293"/>
  <c r="L11" i="293"/>
  <c r="I13" i="293"/>
  <c r="I9" i="293"/>
  <c r="J9" i="293"/>
  <c r="I11" i="293"/>
  <c r="J11" i="293"/>
  <c r="I10" i="293"/>
  <c r="M8" i="295"/>
  <c r="O8" i="295" s="1"/>
  <c r="I9" i="295"/>
  <c r="J13" i="295"/>
  <c r="M13" i="295" s="1"/>
  <c r="I13" i="295"/>
  <c r="J11" i="295"/>
  <c r="J12" i="295"/>
  <c r="I10" i="295"/>
  <c r="I12" i="295"/>
  <c r="L9" i="295"/>
  <c r="I11" i="295"/>
  <c r="L13" i="295"/>
  <c r="L11" i="295"/>
  <c r="L12" i="295"/>
  <c r="L10" i="295"/>
  <c r="M10" i="295" s="1"/>
  <c r="J9" i="295"/>
  <c r="M9" i="295" s="1"/>
  <c r="L10" i="298"/>
  <c r="J11" i="298"/>
  <c r="J12" i="298"/>
  <c r="I10" i="298"/>
  <c r="L13" i="298"/>
  <c r="I13" i="298"/>
  <c r="J9" i="298"/>
  <c r="I11" i="298"/>
  <c r="J10" i="298"/>
  <c r="L9" i="298"/>
  <c r="L12" i="298"/>
  <c r="I9" i="298"/>
  <c r="I12" i="298"/>
  <c r="J13" i="298"/>
  <c r="L11" i="298"/>
  <c r="I12" i="293"/>
  <c r="J12" i="294"/>
  <c r="L13" i="294"/>
  <c r="I10" i="294"/>
  <c r="L11" i="294"/>
  <c r="I9" i="294"/>
  <c r="L10" i="294"/>
  <c r="I12" i="294"/>
  <c r="O12" i="294" s="1"/>
  <c r="L9" i="294"/>
  <c r="I13" i="294"/>
  <c r="I11" i="294"/>
  <c r="J9" i="294"/>
  <c r="J13" i="294"/>
  <c r="J11" i="294"/>
  <c r="L12" i="294"/>
  <c r="M12" i="294" s="1"/>
  <c r="J10" i="294"/>
  <c r="I13" i="296"/>
  <c r="L10" i="296"/>
  <c r="J9" i="296"/>
  <c r="I11" i="296"/>
  <c r="L9" i="296"/>
  <c r="M9" i="296" s="1"/>
  <c r="J11" i="296"/>
  <c r="J10" i="296"/>
  <c r="I12" i="296"/>
  <c r="L13" i="296"/>
  <c r="J12" i="296"/>
  <c r="L12" i="296"/>
  <c r="M12" i="296" s="1"/>
  <c r="L11" i="296"/>
  <c r="J13" i="296"/>
  <c r="M13" i="296" s="1"/>
  <c r="O13" i="296" s="1"/>
  <c r="I10" i="296"/>
  <c r="I9" i="296"/>
  <c r="J8" i="293"/>
  <c r="M8" i="293" s="1"/>
  <c r="I8" i="297"/>
  <c r="J8" i="297"/>
  <c r="L8" i="297"/>
  <c r="I8" i="293"/>
  <c r="AB2" i="232"/>
  <c r="Z7" i="232"/>
  <c r="Y7" i="232"/>
  <c r="X7" i="232"/>
  <c r="AA5" i="232"/>
  <c r="J17" i="235"/>
  <c r="J18" i="235"/>
  <c r="J19" i="235"/>
  <c r="I9" i="235" s="1"/>
  <c r="H9" i="235" s="1"/>
  <c r="J20" i="235"/>
  <c r="J21" i="235"/>
  <c r="I8" i="235" s="1"/>
  <c r="H8" i="235" s="1"/>
  <c r="J16" i="235"/>
  <c r="K17" i="216"/>
  <c r="I3" i="235"/>
  <c r="I3" i="216"/>
  <c r="C25" i="216"/>
  <c r="AF5" i="232"/>
  <c r="M13" i="297" l="1"/>
  <c r="O13" i="297" s="1"/>
  <c r="M13" i="293"/>
  <c r="M12" i="297"/>
  <c r="O8" i="293"/>
  <c r="M10" i="298"/>
  <c r="M11" i="293"/>
  <c r="O11" i="293" s="1"/>
  <c r="O12" i="296"/>
  <c r="M10" i="294"/>
  <c r="O10" i="294" s="1"/>
  <c r="O13" i="298"/>
  <c r="O9" i="297"/>
  <c r="M13" i="294"/>
  <c r="O13" i="294" s="1"/>
  <c r="O10" i="298"/>
  <c r="O10" i="295"/>
  <c r="M9" i="293"/>
  <c r="O9" i="293" s="1"/>
  <c r="O12" i="297"/>
  <c r="M12" i="293"/>
  <c r="O12" i="293" s="1"/>
  <c r="M9" i="298"/>
  <c r="O9" i="298" s="1"/>
  <c r="O10" i="297"/>
  <c r="M10" i="293"/>
  <c r="O10" i="293" s="1"/>
  <c r="M9" i="294"/>
  <c r="O9" i="294" s="1"/>
  <c r="M12" i="298"/>
  <c r="O12" i="298" s="1"/>
  <c r="M12" i="295"/>
  <c r="O12" i="295" s="1"/>
  <c r="O11" i="296"/>
  <c r="O9" i="295"/>
  <c r="M11" i="294"/>
  <c r="O11" i="294" s="1"/>
  <c r="M8" i="297"/>
  <c r="O8" i="297" s="1"/>
  <c r="M10" i="296"/>
  <c r="O10" i="296" s="1"/>
  <c r="M13" i="298"/>
  <c r="M11" i="298"/>
  <c r="O11" i="298" s="1"/>
  <c r="M11" i="295"/>
  <c r="O11" i="295" s="1"/>
  <c r="O13" i="293"/>
  <c r="M11" i="297"/>
  <c r="O11" i="297" s="1"/>
  <c r="O9" i="296"/>
  <c r="M11" i="296"/>
  <c r="O13" i="295"/>
  <c r="I10" i="235"/>
  <c r="H10" i="235" s="1"/>
  <c r="I11" i="235"/>
  <c r="H11" i="235" s="1"/>
  <c r="C17" i="216"/>
  <c r="B21" i="216"/>
  <c r="C23" i="216"/>
  <c r="C22" i="216"/>
  <c r="B22" i="216"/>
  <c r="B21" i="235"/>
  <c r="C21" i="235"/>
  <c r="C16" i="235"/>
  <c r="Q5" i="232" s="1"/>
  <c r="AA2" i="232" s="1"/>
  <c r="C26" i="216"/>
  <c r="C18" i="216"/>
  <c r="U2" i="232" s="1"/>
  <c r="C21" i="216"/>
  <c r="U4" i="232" s="1"/>
  <c r="B18" i="235"/>
  <c r="B25" i="216"/>
  <c r="B23" i="216"/>
  <c r="C20" i="216"/>
  <c r="C20" i="235"/>
  <c r="B20" i="216"/>
  <c r="B24" i="216"/>
  <c r="B17" i="235"/>
  <c r="B18" i="216"/>
  <c r="B20" i="235"/>
  <c r="C19" i="216"/>
  <c r="C19" i="235"/>
  <c r="B26" i="216"/>
  <c r="B17" i="216"/>
  <c r="B19" i="216"/>
  <c r="C24" i="216"/>
  <c r="C17" i="235"/>
  <c r="B16" i="235"/>
  <c r="B19" i="235"/>
  <c r="C18" i="235"/>
  <c r="Q3" i="232"/>
  <c r="R5" i="232"/>
  <c r="R4" i="232"/>
  <c r="Q10" i="216"/>
  <c r="T5" i="232"/>
  <c r="Q11" i="216"/>
  <c r="R2" i="232"/>
  <c r="S2" i="232"/>
  <c r="T4" i="232"/>
  <c r="T3" i="232"/>
  <c r="S3" i="232"/>
  <c r="S5" i="232"/>
  <c r="T2" i="232"/>
  <c r="AE2" i="232"/>
  <c r="AE5" i="232"/>
  <c r="Q8" i="216"/>
  <c r="Q9" i="216"/>
  <c r="R3" i="232"/>
  <c r="S4" i="232"/>
  <c r="Q12" i="216"/>
  <c r="H11" i="295" l="1"/>
  <c r="H11" i="298"/>
  <c r="H13" i="294"/>
  <c r="H11" i="297"/>
  <c r="H10" i="296"/>
  <c r="H12" i="296"/>
  <c r="H12" i="295"/>
  <c r="H10" i="293"/>
  <c r="H11" i="293"/>
  <c r="H8" i="293"/>
  <c r="H9" i="298"/>
  <c r="H8" i="298"/>
  <c r="H10" i="294"/>
  <c r="H10" i="298"/>
  <c r="H9" i="297"/>
  <c r="H9" i="294"/>
  <c r="H8" i="294"/>
  <c r="H9" i="295"/>
  <c r="H10" i="295"/>
  <c r="H11" i="296"/>
  <c r="H13" i="293"/>
  <c r="H12" i="298"/>
  <c r="H13" i="295"/>
  <c r="H13" i="298"/>
  <c r="H10" i="297"/>
  <c r="H8" i="297"/>
  <c r="H11" i="294"/>
  <c r="H13" i="297"/>
  <c r="H12" i="297"/>
  <c r="H12" i="293"/>
  <c r="H12" i="294"/>
  <c r="H9" i="296"/>
  <c r="H8" i="296"/>
  <c r="H13" i="296"/>
  <c r="H9" i="293"/>
  <c r="H8" i="295"/>
  <c r="U5" i="232"/>
  <c r="AA4" i="232" s="1"/>
  <c r="U3" i="232"/>
  <c r="Y6" i="232" s="1"/>
  <c r="Q2" i="232"/>
  <c r="X2" i="232" s="1"/>
  <c r="U6" i="232"/>
  <c r="AB5" i="232" s="1"/>
  <c r="Q4" i="232"/>
  <c r="AB3" i="232"/>
  <c r="Y4" i="232"/>
  <c r="Z6" i="232"/>
  <c r="X6" i="232"/>
  <c r="Z5" i="232"/>
  <c r="X3" i="232"/>
  <c r="Y3" i="232"/>
  <c r="Z3" i="232"/>
  <c r="AA3" i="232"/>
  <c r="Y2" i="232"/>
  <c r="AB4" i="232"/>
  <c r="X4" i="232"/>
  <c r="Y5" i="232"/>
  <c r="X5" i="232"/>
  <c r="AF3" i="232"/>
  <c r="AF2" i="232"/>
  <c r="AF4" i="232"/>
  <c r="Q12" i="295" l="1"/>
  <c r="B20" i="244" s="1"/>
  <c r="Q10" i="295"/>
  <c r="B18" i="244" s="1"/>
  <c r="Q8" i="295"/>
  <c r="B16" i="244" s="1"/>
  <c r="Q13" i="295"/>
  <c r="B21" i="244" s="1"/>
  <c r="Q11" i="295"/>
  <c r="B19" i="244" s="1"/>
  <c r="Q9" i="295"/>
  <c r="B17" i="244" s="1"/>
  <c r="Q10" i="298"/>
  <c r="B36" i="244" s="1"/>
  <c r="Q8" i="298"/>
  <c r="B34" i="244" s="1"/>
  <c r="Q11" i="298"/>
  <c r="B37" i="244" s="1"/>
  <c r="Q13" i="298"/>
  <c r="B39" i="244" s="1"/>
  <c r="Q9" i="298"/>
  <c r="B35" i="244" s="1"/>
  <c r="Q11" i="293"/>
  <c r="B7" i="244" s="1"/>
  <c r="Q12" i="293"/>
  <c r="B8" i="244" s="1"/>
  <c r="Q8" i="293"/>
  <c r="B4" i="244" s="1"/>
  <c r="Q9" i="293"/>
  <c r="B5" i="244" s="1"/>
  <c r="Q10" i="293"/>
  <c r="B6" i="244" s="1"/>
  <c r="Q13" i="293"/>
  <c r="B9" i="244" s="1"/>
  <c r="Q12" i="297"/>
  <c r="B32" i="244" s="1"/>
  <c r="Q10" i="297"/>
  <c r="B30" i="244" s="1"/>
  <c r="Q8" i="297"/>
  <c r="B28" i="244" s="1"/>
  <c r="Q13" i="297"/>
  <c r="B33" i="244" s="1"/>
  <c r="Q11" i="297"/>
  <c r="B31" i="244" s="1"/>
  <c r="Q9" i="297"/>
  <c r="B29" i="244" s="1"/>
  <c r="Q12" i="298"/>
  <c r="B38" i="244" s="1"/>
  <c r="Q13" i="296"/>
  <c r="B27" i="244" s="1"/>
  <c r="Q11" i="296"/>
  <c r="B25" i="244" s="1"/>
  <c r="Q9" i="296"/>
  <c r="B23" i="244" s="1"/>
  <c r="Q12" i="296"/>
  <c r="B26" i="244" s="1"/>
  <c r="Q10" i="296"/>
  <c r="B24" i="244" s="1"/>
  <c r="Q8" i="296"/>
  <c r="B22" i="244" s="1"/>
  <c r="Q11" i="294"/>
  <c r="B13" i="244" s="1"/>
  <c r="Q8" i="294"/>
  <c r="B10" i="244" s="1"/>
  <c r="Q9" i="294"/>
  <c r="B11" i="244" s="1"/>
  <c r="Q12" i="294"/>
  <c r="B14" i="244" s="1"/>
  <c r="Q13" i="294"/>
  <c r="B15" i="244" s="1"/>
  <c r="Q10" i="294"/>
  <c r="B12" i="244" s="1"/>
  <c r="Z4" i="232"/>
  <c r="Z2" i="232"/>
  <c r="AE3" i="232"/>
  <c r="AE4" i="232"/>
</calcChain>
</file>

<file path=xl/sharedStrings.xml><?xml version="1.0" encoding="utf-8"?>
<sst xmlns="http://schemas.openxmlformats.org/spreadsheetml/2006/main" count="1228" uniqueCount="205">
  <si>
    <t>Rozpis zápasů</t>
  </si>
  <si>
    <t>A</t>
  </si>
  <si>
    <t>B</t>
  </si>
  <si>
    <t>1.</t>
  </si>
  <si>
    <t>2.</t>
  </si>
  <si>
    <t>3.</t>
  </si>
  <si>
    <t>4.</t>
  </si>
  <si>
    <t>5.</t>
  </si>
  <si>
    <t>6.</t>
  </si>
  <si>
    <t>Mužstva</t>
  </si>
  <si>
    <r>
      <t>Pořadí zápasů</t>
    </r>
    <r>
      <rPr>
        <vertAlign val="superscript"/>
        <sz val="10"/>
        <rFont val="Verdana"/>
        <family val="2"/>
        <charset val="238"/>
      </rPr>
      <t>*)</t>
    </r>
  </si>
  <si>
    <r>
      <t xml:space="preserve">1. kolo: </t>
    </r>
    <r>
      <rPr>
        <sz val="8"/>
        <rFont val="Verdana"/>
        <family val="2"/>
        <charset val="238"/>
      </rPr>
      <t xml:space="preserve"> 1 - 4  2 - 3</t>
    </r>
  </si>
  <si>
    <r>
      <t>2. kolo:</t>
    </r>
    <r>
      <rPr>
        <sz val="8"/>
        <rFont val="Verdana"/>
        <family val="2"/>
        <charset val="238"/>
      </rPr>
      <t xml:space="preserve">  4 - 3  1 - 2</t>
    </r>
  </si>
  <si>
    <t>Čas hry:</t>
  </si>
  <si>
    <t>Nasazení mužstev</t>
  </si>
  <si>
    <r>
      <t xml:space="preserve">3. kolo:  </t>
    </r>
    <r>
      <rPr>
        <sz val="8"/>
        <rFont val="Verdana"/>
        <family val="2"/>
        <charset val="238"/>
      </rPr>
      <t>2 - 4  3 - 1</t>
    </r>
  </si>
  <si>
    <t xml:space="preserve">     *) Bergerovy tabulky</t>
  </si>
  <si>
    <r>
      <t xml:space="preserve">     *) Bergerovy tabulky upravené </t>
    </r>
    <r>
      <rPr>
        <b/>
        <i/>
        <sz val="8"/>
        <rFont val="Verdana"/>
        <family val="2"/>
        <charset val="238"/>
      </rPr>
      <t>pro lichý</t>
    </r>
    <r>
      <rPr>
        <i/>
        <sz val="8"/>
        <rFont val="Verdana"/>
        <family val="2"/>
        <charset val="238"/>
      </rPr>
      <t xml:space="preserve"> počet týmů</t>
    </r>
  </si>
  <si>
    <r>
      <t xml:space="preserve">1. kolo: </t>
    </r>
    <r>
      <rPr>
        <sz val="8"/>
        <rFont val="Verdana"/>
        <family val="2"/>
        <charset val="238"/>
      </rPr>
      <t xml:space="preserve"> 2 - 5  3 - 4</t>
    </r>
  </si>
  <si>
    <r>
      <t>2. kolo:</t>
    </r>
    <r>
      <rPr>
        <sz val="8"/>
        <rFont val="Verdana"/>
        <family val="2"/>
        <charset val="238"/>
      </rPr>
      <t xml:space="preserve">  1 - 2  5 - 3  </t>
    </r>
  </si>
  <si>
    <r>
      <t>5. kolo:</t>
    </r>
    <r>
      <rPr>
        <sz val="8"/>
        <rFont val="Verdana"/>
        <family val="2"/>
        <charset val="238"/>
      </rPr>
      <t xml:space="preserve">  4 - 2  5 - 1</t>
    </r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</si>
  <si>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</si>
  <si>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</si>
  <si>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</si>
  <si>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</si>
  <si>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</si>
  <si>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</si>
  <si>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</si>
  <si>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</si>
  <si>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</si>
  <si>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r>
      <t xml:space="preserve">4. kolo: </t>
    </r>
    <r>
      <rPr>
        <sz val="8"/>
        <rFont val="Verdana"/>
        <family val="2"/>
        <charset val="238"/>
      </rPr>
      <t xml:space="preserve"> 4 - 5  3 - 1  </t>
    </r>
  </si>
  <si>
    <t>:</t>
  </si>
  <si>
    <t>Výsledek</t>
  </si>
  <si>
    <t>Rozhodčí</t>
  </si>
  <si>
    <t>Výkop</t>
  </si>
  <si>
    <t>Pauza:</t>
  </si>
  <si>
    <t>min celkem</t>
  </si>
  <si>
    <t>1 x 6 min</t>
  </si>
  <si>
    <t>RC Dragon Brno</t>
  </si>
  <si>
    <t>RA Brno</t>
  </si>
  <si>
    <t>RC Šumava Nýrsko</t>
  </si>
  <si>
    <t>Rugby Babice</t>
  </si>
  <si>
    <t>RC Kralupy nad Vltavou</t>
  </si>
  <si>
    <t>RC Slavia Praha</t>
  </si>
  <si>
    <t>Bystrc A</t>
  </si>
  <si>
    <t>Bystrc B</t>
  </si>
  <si>
    <t>C</t>
  </si>
  <si>
    <t>D</t>
  </si>
  <si>
    <t>E</t>
  </si>
  <si>
    <t>Pořadí</t>
  </si>
  <si>
    <t>V případě rovnosti bodů ve skupině rozhodují o umístění v tomto pořadí následující skutečnosti:</t>
  </si>
  <si>
    <t>Větší rozdíl dosažených a obdržených položení (v případě záporného čísla menší) ve skupině</t>
  </si>
  <si>
    <t>Větší počet dosažených položení ve skupině</t>
  </si>
  <si>
    <t>Výsledek vzájemného utkání</t>
  </si>
  <si>
    <t>Menší počet v turnaji vyloučených hráčů</t>
  </si>
  <si>
    <t>Pokud se týmy utkaly v předchozí fázi turnaje, výsledek utkání v předchozí fázi</t>
  </si>
  <si>
    <t>Pokud se týmy setkaly ve skupině v předchozí fázi turnaje, pořadí v předchozí fázi</t>
  </si>
  <si>
    <t>Los</t>
  </si>
  <si>
    <t xml:space="preserve">1. </t>
  </si>
  <si>
    <t>16.</t>
  </si>
  <si>
    <t>17.</t>
  </si>
  <si>
    <t>18.</t>
  </si>
  <si>
    <t>Větší počet na soupisce napsaných hráčů mladšího ročníku (2013)</t>
  </si>
  <si>
    <t>19.</t>
  </si>
  <si>
    <t>20.</t>
  </si>
  <si>
    <t>Bodování výsledku utkání: výhra 3 body, remíza 2 body, prohra 1 bod. V případě nenastoupení družstva k utkání se nastoupenému družstvu počítá skóre 5:0 a 3 body, nenastoupenému družstvu skóre 0:5 a 0 bodů.</t>
  </si>
  <si>
    <t>pts</t>
  </si>
  <si>
    <t>tries f.</t>
  </si>
  <si>
    <t>tries a.</t>
  </si>
  <si>
    <t>diff.</t>
  </si>
  <si>
    <t>Body</t>
  </si>
  <si>
    <t>F</t>
  </si>
  <si>
    <t>SC Frankfurt A</t>
  </si>
  <si>
    <t>Vairas</t>
  </si>
  <si>
    <t>Mitava</t>
  </si>
  <si>
    <t>RC Sparta Praha</t>
  </si>
  <si>
    <t>RC Jimi Vyškov</t>
  </si>
  <si>
    <t>RC Olomouc</t>
  </si>
  <si>
    <t>ARC Iuridica</t>
  </si>
  <si>
    <t>RA Olymp Praha</t>
  </si>
  <si>
    <t>Tatra Smíchov A</t>
  </si>
  <si>
    <t>Tatra Smíchov B</t>
  </si>
  <si>
    <t>RC Mountfield Říčany A</t>
  </si>
  <si>
    <t>RC Mountfield Říčany B</t>
  </si>
  <si>
    <t>RK Petrovice A</t>
  </si>
  <si>
    <t>RK Petrovice B</t>
  </si>
  <si>
    <t>RC Praga Praha B</t>
  </si>
  <si>
    <t>RC Praga Praha A</t>
  </si>
  <si>
    <t>SC Frankfurt B</t>
  </si>
  <si>
    <t>SC Frankfurt C</t>
  </si>
  <si>
    <t>1-6</t>
  </si>
  <si>
    <t>Datum</t>
  </si>
  <si>
    <t>Jarní PYRF 09.04.2022</t>
  </si>
  <si>
    <t>7-12</t>
  </si>
  <si>
    <t>13-18</t>
  </si>
  <si>
    <t>Počet zápasů na tým</t>
  </si>
  <si>
    <t>Počet zápasů celkem</t>
  </si>
  <si>
    <t>6 týmů 9 zápasů</t>
  </si>
  <si>
    <t>16 týmů 8 zápasů</t>
  </si>
  <si>
    <t>3+1</t>
  </si>
  <si>
    <t>4 týmy 7</t>
  </si>
  <si>
    <t>Plate I</t>
  </si>
  <si>
    <t>Plate II</t>
  </si>
  <si>
    <t>P I</t>
  </si>
  <si>
    <t>P II</t>
  </si>
  <si>
    <t>PYRF U8</t>
  </si>
  <si>
    <t>RC PRAGA PRAHA</t>
  </si>
  <si>
    <r>
      <t xml:space="preserve">HŘIŠTĚ </t>
    </r>
    <r>
      <rPr>
        <b/>
        <u/>
        <sz val="18"/>
        <rFont val="Verdana"/>
        <family val="2"/>
        <charset val="238"/>
      </rPr>
      <t>3</t>
    </r>
    <r>
      <rPr>
        <b/>
        <u/>
        <sz val="14"/>
        <rFont val="Verdana"/>
        <family val="2"/>
        <charset val="238"/>
      </rPr>
      <t xml:space="preserve">
SKUPINA </t>
    </r>
    <r>
      <rPr>
        <b/>
        <u/>
        <sz val="18"/>
        <rFont val="Verdana"/>
        <family val="2"/>
        <charset val="238"/>
      </rPr>
      <t>E</t>
    </r>
  </si>
  <si>
    <r>
      <t xml:space="preserve">HŘIŠTĚ </t>
    </r>
    <r>
      <rPr>
        <b/>
        <u/>
        <sz val="18"/>
        <rFont val="Verdana"/>
        <family val="2"/>
        <charset val="238"/>
      </rPr>
      <t>1</t>
    </r>
    <r>
      <rPr>
        <b/>
        <u/>
        <sz val="14"/>
        <rFont val="Verdana"/>
        <family val="2"/>
        <charset val="238"/>
      </rPr>
      <t xml:space="preserve">
SKUPINA </t>
    </r>
    <r>
      <rPr>
        <b/>
        <u/>
        <sz val="18"/>
        <rFont val="Verdana"/>
        <family val="2"/>
        <charset val="238"/>
      </rPr>
      <t>A</t>
    </r>
  </si>
  <si>
    <t>1 x 5 min</t>
  </si>
  <si>
    <t>Tým 1</t>
  </si>
  <si>
    <t>Tým 2</t>
  </si>
  <si>
    <t>Tým 3</t>
  </si>
  <si>
    <t>Tým 4</t>
  </si>
  <si>
    <r>
      <t xml:space="preserve">pro </t>
    </r>
    <r>
      <rPr>
        <b/>
        <sz val="18"/>
        <rFont val="Verdana"/>
        <family val="2"/>
        <charset val="238"/>
      </rPr>
      <t>4</t>
    </r>
    <r>
      <rPr>
        <sz val="18"/>
        <rFont val="Verdana"/>
        <family val="2"/>
        <charset val="238"/>
      </rPr>
      <t xml:space="preserve"> týmy</t>
    </r>
  </si>
  <si>
    <t>rank</t>
  </si>
  <si>
    <t>Tým 5</t>
  </si>
  <si>
    <r>
      <t xml:space="preserve">pro </t>
    </r>
    <r>
      <rPr>
        <b/>
        <sz val="18"/>
        <rFont val="Verdana"/>
        <family val="2"/>
        <charset val="238"/>
      </rPr>
      <t>5</t>
    </r>
    <r>
      <rPr>
        <sz val="18"/>
        <rFont val="Verdana"/>
        <family val="2"/>
        <charset val="238"/>
      </rPr>
      <t xml:space="preserve"> týmů</t>
    </r>
  </si>
  <si>
    <r>
      <t xml:space="preserve">pro </t>
    </r>
    <r>
      <rPr>
        <b/>
        <sz val="18"/>
        <rFont val="Verdana"/>
        <family val="2"/>
        <charset val="238"/>
      </rPr>
      <t>6</t>
    </r>
    <r>
      <rPr>
        <sz val="18"/>
        <rFont val="Verdana"/>
        <family val="2"/>
        <charset val="238"/>
      </rPr>
      <t xml:space="preserve"> týmů</t>
    </r>
  </si>
  <si>
    <t>Tým 6</t>
  </si>
  <si>
    <r>
      <t xml:space="preserve">1. kolo: </t>
    </r>
    <r>
      <rPr>
        <sz val="8"/>
        <rFont val="Verdana"/>
        <family val="2"/>
        <charset val="238"/>
      </rPr>
      <t>1 - 6  2 - 5  3 - 4</t>
    </r>
  </si>
  <si>
    <r>
      <t xml:space="preserve">3. kolo:  </t>
    </r>
    <r>
      <rPr>
        <sz val="8"/>
        <rFont val="Verdana"/>
        <family val="2"/>
        <charset val="238"/>
      </rPr>
      <t>2 - 6  3 - 1  4 - 5</t>
    </r>
  </si>
  <si>
    <r>
      <t>5. kolo:</t>
    </r>
    <r>
      <rPr>
        <sz val="8"/>
        <rFont val="Verdana"/>
        <family val="2"/>
        <charset val="238"/>
      </rPr>
      <t xml:space="preserve">  3 - 6  4 - 2  5 - 1</t>
    </r>
  </si>
  <si>
    <r>
      <t>2. kolo:</t>
    </r>
    <r>
      <rPr>
        <sz val="8"/>
        <rFont val="Verdana"/>
        <family val="2"/>
        <charset val="238"/>
      </rPr>
      <t xml:space="preserve"> 1 - 2   6 - 4   5 - 3  </t>
    </r>
  </si>
  <si>
    <r>
      <t xml:space="preserve">4. kolo: </t>
    </r>
    <r>
      <rPr>
        <sz val="8"/>
        <rFont val="Verdana"/>
        <family val="2"/>
        <charset val="238"/>
      </rPr>
      <t xml:space="preserve"> 2 - 3  6 - 5  1 - 4  </t>
    </r>
  </si>
  <si>
    <t>rank_pts</t>
  </si>
  <si>
    <t>21.</t>
  </si>
  <si>
    <t>Dom</t>
  </si>
  <si>
    <t>Hos</t>
  </si>
  <si>
    <t>22.</t>
  </si>
  <si>
    <t>23.</t>
  </si>
  <si>
    <t>24.</t>
  </si>
  <si>
    <t>25.</t>
  </si>
  <si>
    <t>26.</t>
  </si>
  <si>
    <t>27.</t>
  </si>
  <si>
    <t>28.</t>
  </si>
  <si>
    <t>SKUPINA "D"</t>
  </si>
  <si>
    <t>SKUPINA "C"</t>
  </si>
  <si>
    <t>SKUPINA "B"</t>
  </si>
  <si>
    <t>SKUPINA "A"</t>
  </si>
  <si>
    <t>SKUPINA "E"</t>
  </si>
  <si>
    <t>29.</t>
  </si>
  <si>
    <t>30.</t>
  </si>
  <si>
    <t>31.</t>
  </si>
  <si>
    <t>32.</t>
  </si>
  <si>
    <t>33.</t>
  </si>
  <si>
    <t>34.</t>
  </si>
  <si>
    <t>35.</t>
  </si>
  <si>
    <t>1. kolo: 1-6, 2-5, 3-4</t>
  </si>
  <si>
    <t>5. kolo: 3-6, 4-2, 5-1</t>
  </si>
  <si>
    <t>Pořadí zápasů</t>
  </si>
  <si>
    <t>3. kolo: 2-6, 4-5, 3-1</t>
  </si>
  <si>
    <t>4. kolo: 6-5, 2-3, 1-4</t>
  </si>
  <si>
    <t>2. kolo: 1-2, 6-4, 5-3</t>
  </si>
  <si>
    <t>Základní část</t>
  </si>
  <si>
    <t>Výkop prvních utkání:</t>
  </si>
  <si>
    <t>Délka poločasu:</t>
  </si>
  <si>
    <t>Počet poločasů:</t>
  </si>
  <si>
    <t>Délka prostojů:</t>
  </si>
  <si>
    <t>min</t>
  </si>
  <si>
    <t>O umístění</t>
  </si>
  <si>
    <t>SKUPINA "F"</t>
  </si>
  <si>
    <t>O umístění (1-6)
hřiště "A"</t>
  </si>
  <si>
    <t>O umístění (7-12)
hřiště "B"</t>
  </si>
  <si>
    <t>O umístění (13-18)
hřiště "C"</t>
  </si>
  <si>
    <t>O umístění (19-24)
hřiště "D"</t>
  </si>
  <si>
    <t>O umístění (25-30)
hřiště "E"</t>
  </si>
  <si>
    <t>O umístění (31-36)
hřiště "F"</t>
  </si>
  <si>
    <t>36.</t>
  </si>
  <si>
    <t>Praga žlutá</t>
  </si>
  <si>
    <t>RC Vyškov</t>
  </si>
  <si>
    <t>RC Olomouc Orlíci</t>
  </si>
  <si>
    <t>Slavia Červená</t>
  </si>
  <si>
    <t>Petrovice Růžofky</t>
  </si>
  <si>
    <t>Úžice Vlci</t>
  </si>
  <si>
    <t>Tatra Pandy</t>
  </si>
  <si>
    <t>Praga Vosy</t>
  </si>
  <si>
    <t>Babice Buldoci</t>
  </si>
  <si>
    <t>Dragon Brno Krtci</t>
  </si>
  <si>
    <t>Strong Girls and Boys</t>
  </si>
  <si>
    <t>1880 Frankfurt Red</t>
  </si>
  <si>
    <t>Tatra Zebry</t>
  </si>
  <si>
    <t>Praga Medvědi</t>
  </si>
  <si>
    <t>Slezsko</t>
  </si>
  <si>
    <t>Petrovice Žáby</t>
  </si>
  <si>
    <t>Bizonci Přelouč</t>
  </si>
  <si>
    <t>RC 03 Berlin e.V.</t>
  </si>
  <si>
    <t>Praga černá</t>
  </si>
  <si>
    <t>Říčany Modrý Válec</t>
  </si>
  <si>
    <t>RAB Vlci</t>
  </si>
  <si>
    <t>RC Bystrc Black</t>
  </si>
  <si>
    <t>Petrovice Mloci</t>
  </si>
  <si>
    <t>RC Sparta</t>
  </si>
  <si>
    <t>Tatra Kosatky</t>
  </si>
  <si>
    <t>Říčany Modrá Mašina</t>
  </si>
  <si>
    <t>RC Bystrc Orange</t>
  </si>
  <si>
    <t>Rugby Olymp</t>
  </si>
  <si>
    <t>Bizoni Přelouč</t>
  </si>
  <si>
    <t>1880 Frankfurt Black</t>
  </si>
  <si>
    <t>Tatra Tapíři</t>
  </si>
  <si>
    <t>Iuridica Výři</t>
  </si>
  <si>
    <t>Dragon Brno Hraboši</t>
  </si>
  <si>
    <t>Slavia Bílá</t>
  </si>
  <si>
    <t>RC Zlín</t>
  </si>
  <si>
    <t>Rugby Plzeň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</si>
</sst>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h:mm;@"/>
    <numFmt numFmtId="165" formatCode="[$-F800]dddd\,\ mmmm\ dd\,\ yyyy"/>
    <numFmt numFmtId="166" formatCode="_-* #,##0_-;\-* #,##0_-;_-* &quot;-&quot;??_-;_-@_-"/>
    <numFmt numFmtId="167" formatCode="000\ 00"/>
    <numFmt numFmtId="168" formatCode="_-* #,##0.000000_-;\-* #,##0.000000_-;_-* &quot;-&quot;??_-;_-@_-"/>
  </numFmts>
  <fonts count="33" x14ac:knownFonts="1">
    <font>
      <sz val="10"/>
      <name val="Arial"/>
      <charset val="238"/>
    </font>
    <font>
      <b/>
      <sz val="12"/>
      <name val="Verdana"/>
      <family val="2"/>
      <charset val="238"/>
    </font>
    <font>
      <sz val="10"/>
      <name val="Verdana"/>
      <family val="2"/>
      <charset val="238"/>
    </font>
    <font>
      <vertAlign val="superscript"/>
      <sz val="10"/>
      <name val="Verdana"/>
      <family val="2"/>
      <charset val="238"/>
    </font>
    <font>
      <b/>
      <sz val="10"/>
      <name val="Verdana"/>
      <family val="2"/>
      <charset val="238"/>
    </font>
    <font>
      <b/>
      <sz val="8"/>
      <name val="Verdana"/>
      <family val="2"/>
      <charset val="238"/>
    </font>
    <font>
      <sz val="8"/>
      <name val="Verdana"/>
      <family val="2"/>
      <charset val="238"/>
    </font>
    <font>
      <b/>
      <sz val="20"/>
      <name val="Verdana"/>
      <family val="2"/>
      <charset val="238"/>
    </font>
    <font>
      <sz val="18"/>
      <name val="Verdana"/>
      <family val="2"/>
      <charset val="238"/>
    </font>
    <font>
      <b/>
      <sz val="18"/>
      <name val="Verdana"/>
      <family val="2"/>
      <charset val="238"/>
    </font>
    <font>
      <i/>
      <sz val="8"/>
      <name val="Verdana"/>
      <family val="2"/>
      <charset val="238"/>
    </font>
    <font>
      <b/>
      <i/>
      <sz val="8"/>
      <name val="Verdana"/>
      <family val="2"/>
      <charset val="238"/>
    </font>
    <font>
      <b/>
      <u/>
      <sz val="20"/>
      <name val="Verdana"/>
      <family val="2"/>
      <charset val="238"/>
    </font>
    <font>
      <sz val="10"/>
      <name val="Arial"/>
      <family val="2"/>
      <charset val="238"/>
    </font>
    <font>
      <b/>
      <sz val="10"/>
      <name val="Verdana"/>
      <family val="2"/>
    </font>
    <font>
      <sz val="10"/>
      <color theme="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name val="Verdana"/>
      <family val="2"/>
      <charset val="238"/>
    </font>
    <font>
      <sz val="10"/>
      <color indexed="16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7" tint="-0.499984740745262"/>
      <name val="Arial"/>
      <family val="2"/>
      <charset val="238"/>
    </font>
    <font>
      <sz val="10"/>
      <name val="Segoe UI"/>
      <family val="2"/>
      <charset val="238"/>
    </font>
    <font>
      <b/>
      <sz val="20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Verdana"/>
      <family val="2"/>
      <charset val="238"/>
    </font>
    <font>
      <b/>
      <u/>
      <sz val="18"/>
      <name val="Verdana"/>
      <family val="2"/>
      <charset val="238"/>
    </font>
    <font>
      <sz val="10"/>
      <name val="Verdana"/>
      <family val="2"/>
    </font>
    <font>
      <b/>
      <sz val="10"/>
      <color rgb="FFFF0000"/>
      <name val="Arial"/>
      <family val="2"/>
      <charset val="238"/>
    </font>
    <font>
      <sz val="8"/>
      <name val="Arial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indexed="64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medium">
        <color indexed="64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medium">
        <color indexed="64"/>
      </right>
      <top/>
      <bottom style="thin">
        <color indexed="22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medium">
        <color indexed="8"/>
      </bottom>
      <diagonal/>
    </border>
    <border>
      <left/>
      <right/>
      <top style="thin">
        <color indexed="22"/>
      </top>
      <bottom style="medium">
        <color indexed="8"/>
      </bottom>
      <diagonal/>
    </border>
    <border>
      <left/>
      <right style="medium">
        <color indexed="8"/>
      </right>
      <top style="thin">
        <color indexed="22"/>
      </top>
      <bottom style="medium">
        <color indexed="8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22"/>
      </bottom>
      <diagonal/>
    </border>
    <border>
      <left/>
      <right/>
      <top style="medium">
        <color indexed="64"/>
      </top>
      <bottom style="thin">
        <color indexed="22"/>
      </bottom>
      <diagonal/>
    </border>
    <border>
      <left/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8"/>
      </right>
      <top/>
      <bottom style="thin">
        <color indexed="22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/>
      <top style="medium">
        <color indexed="64"/>
      </top>
      <bottom style="thin">
        <color indexed="22"/>
      </bottom>
      <diagonal/>
    </border>
    <border>
      <left/>
      <right style="medium">
        <color indexed="8"/>
      </right>
      <top style="medium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</borders>
  <cellStyleXfs count="3">
    <xf numFmtId="0" fontId="0" fillId="0" borderId="0"/>
    <xf numFmtId="0" fontId="13" fillId="0" borderId="0"/>
    <xf numFmtId="43" fontId="22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0" xfId="0" applyFont="1" applyAlignment="1">
      <alignment horizontal="right"/>
    </xf>
    <xf numFmtId="0" fontId="6" fillId="0" borderId="0" xfId="0" applyFont="1"/>
    <xf numFmtId="0" fontId="10" fillId="0" borderId="0" xfId="0" applyFont="1" applyAlignment="1">
      <alignment horizontal="right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 inden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left" vertical="center" wrapText="1" inden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8" xfId="0" applyFont="1" applyBorder="1" applyAlignment="1" applyProtection="1">
      <alignment horizontal="righ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0" fillId="0" borderId="0" xfId="0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2" fillId="0" borderId="12" xfId="0" applyFont="1" applyBorder="1" applyAlignment="1" applyProtection="1">
      <alignment horizontal="right" vertical="center" wrapText="1"/>
      <protection locked="0"/>
    </xf>
    <xf numFmtId="0" fontId="2" fillId="3" borderId="0" xfId="0" applyFont="1" applyFill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3" fillId="0" borderId="42" xfId="0" applyFont="1" applyBorder="1" applyAlignment="1">
      <alignment wrapText="1"/>
    </xf>
    <xf numFmtId="0" fontId="13" fillId="0" borderId="42" xfId="0" applyFont="1" applyBorder="1" applyAlignment="1">
      <alignment horizontal="right" wrapText="1"/>
    </xf>
    <xf numFmtId="0" fontId="13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/>
    <xf numFmtId="49" fontId="13" fillId="0" borderId="0" xfId="0" applyNumberFormat="1" applyFont="1"/>
    <xf numFmtId="0" fontId="13" fillId="0" borderId="0" xfId="1"/>
    <xf numFmtId="0" fontId="13" fillId="0" borderId="0" xfId="1" applyAlignment="1">
      <alignment horizontal="center" vertical="center"/>
    </xf>
    <xf numFmtId="164" fontId="13" fillId="0" borderId="0" xfId="1" applyNumberFormat="1" applyAlignment="1">
      <alignment horizontal="center" vertical="center"/>
    </xf>
    <xf numFmtId="0" fontId="13" fillId="0" borderId="26" xfId="1" applyBorder="1"/>
    <xf numFmtId="0" fontId="13" fillId="0" borderId="27" xfId="1" applyBorder="1"/>
    <xf numFmtId="0" fontId="13" fillId="0" borderId="24" xfId="1" applyBorder="1" applyAlignment="1">
      <alignment horizontal="right"/>
    </xf>
    <xf numFmtId="0" fontId="13" fillId="0" borderId="25" xfId="1" applyBorder="1"/>
    <xf numFmtId="0" fontId="13" fillId="0" borderId="26" xfId="1" applyBorder="1" applyAlignment="1">
      <alignment horizontal="right"/>
    </xf>
    <xf numFmtId="0" fontId="13" fillId="0" borderId="28" xfId="1" applyBorder="1" applyAlignment="1">
      <alignment horizontal="right"/>
    </xf>
    <xf numFmtId="0" fontId="13" fillId="0" borderId="29" xfId="1" applyBorder="1"/>
    <xf numFmtId="0" fontId="18" fillId="0" borderId="0" xfId="1" applyFont="1"/>
    <xf numFmtId="0" fontId="18" fillId="0" borderId="0" xfId="1" applyFont="1" applyAlignment="1">
      <alignment horizontal="center"/>
    </xf>
    <xf numFmtId="0" fontId="13" fillId="0" borderId="11" xfId="1" applyBorder="1"/>
    <xf numFmtId="0" fontId="12" fillId="0" borderId="11" xfId="1" applyFont="1" applyBorder="1" applyAlignment="1">
      <alignment horizontal="center" vertical="top" wrapText="1"/>
    </xf>
    <xf numFmtId="0" fontId="8" fillId="0" borderId="11" xfId="1" applyFont="1" applyBorder="1" applyAlignment="1">
      <alignment vertical="top" wrapText="1"/>
    </xf>
    <xf numFmtId="0" fontId="8" fillId="0" borderId="25" xfId="1" applyFont="1" applyBorder="1" applyAlignment="1">
      <alignment vertical="top" wrapText="1"/>
    </xf>
    <xf numFmtId="0" fontId="20" fillId="0" borderId="0" xfId="1" applyFont="1"/>
    <xf numFmtId="0" fontId="21" fillId="0" borderId="0" xfId="0" applyFont="1"/>
    <xf numFmtId="43" fontId="13" fillId="0" borderId="0" xfId="2" applyFont="1" applyAlignment="1">
      <alignment horizontal="center" vertical="center"/>
    </xf>
    <xf numFmtId="166" fontId="0" fillId="0" borderId="0" xfId="2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/>
    <xf numFmtId="0" fontId="15" fillId="0" borderId="0" xfId="0" applyFont="1" applyAlignment="1">
      <alignment vertical="center"/>
    </xf>
    <xf numFmtId="0" fontId="15" fillId="0" borderId="0" xfId="0" applyFont="1"/>
    <xf numFmtId="0" fontId="5" fillId="0" borderId="0" xfId="0" applyFont="1" applyAlignment="1" applyProtection="1">
      <alignment horizontal="left" vertical="center" wrapText="1"/>
      <protection locked="0"/>
    </xf>
    <xf numFmtId="166" fontId="13" fillId="0" borderId="0" xfId="2" applyNumberFormat="1" applyFont="1" applyAlignment="1">
      <alignment horizontal="center" vertical="center"/>
    </xf>
    <xf numFmtId="14" fontId="13" fillId="0" borderId="42" xfId="0" applyNumberFormat="1" applyFont="1" applyBorder="1" applyAlignment="1">
      <alignment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5" fillId="0" borderId="0" xfId="0" applyFont="1" applyAlignment="1">
      <alignment horizontal="left" vertical="center" indent="1"/>
    </xf>
    <xf numFmtId="0" fontId="25" fillId="0" borderId="0" xfId="0" applyFont="1"/>
    <xf numFmtId="0" fontId="7" fillId="4" borderId="51" xfId="0" applyFont="1" applyFill="1" applyBorder="1" applyAlignment="1">
      <alignment horizontal="center" vertical="center" wrapText="1"/>
    </xf>
    <xf numFmtId="0" fontId="19" fillId="0" borderId="45" xfId="1" applyFont="1" applyBorder="1" applyAlignment="1">
      <alignment horizontal="left" vertical="center" indent="1"/>
    </xf>
    <xf numFmtId="0" fontId="19" fillId="0" borderId="48" xfId="1" applyFont="1" applyBorder="1" applyAlignment="1">
      <alignment horizontal="left" vertical="center" indent="1"/>
    </xf>
    <xf numFmtId="0" fontId="19" fillId="0" borderId="49" xfId="1" applyFont="1" applyBorder="1" applyAlignment="1">
      <alignment horizontal="left" vertical="center" indent="1"/>
    </xf>
    <xf numFmtId="166" fontId="0" fillId="0" borderId="0" xfId="0" applyNumberFormat="1" applyAlignment="1">
      <alignment horizontal="center" vertical="center"/>
    </xf>
    <xf numFmtId="16" fontId="5" fillId="0" borderId="0" xfId="0" quotePrefix="1" applyNumberFormat="1" applyFont="1" applyAlignment="1">
      <alignment horizontal="left" vertical="center" wrapText="1" indent="1"/>
    </xf>
    <xf numFmtId="0" fontId="2" fillId="4" borderId="0" xfId="0" applyFont="1" applyFill="1" applyAlignment="1" applyProtection="1">
      <alignment horizontal="right" vertical="center" wrapText="1"/>
      <protection locked="0"/>
    </xf>
    <xf numFmtId="0" fontId="2" fillId="4" borderId="12" xfId="0" applyFont="1" applyFill="1" applyBorder="1" applyAlignment="1" applyProtection="1">
      <alignment horizontal="right" vertical="center" wrapText="1"/>
      <protection locked="0"/>
    </xf>
    <xf numFmtId="0" fontId="4" fillId="0" borderId="4" xfId="0" quotePrefix="1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 indent="1"/>
    </xf>
    <xf numFmtId="0" fontId="2" fillId="0" borderId="23" xfId="0" applyFont="1" applyBorder="1" applyAlignment="1" applyProtection="1">
      <alignment horizontal="right" vertical="center" wrapText="1"/>
      <protection locked="0"/>
    </xf>
    <xf numFmtId="0" fontId="2" fillId="0" borderId="55" xfId="0" applyFont="1" applyBorder="1" applyAlignment="1" applyProtection="1">
      <alignment horizontal="left" vertical="center" wrapText="1"/>
      <protection locked="0"/>
    </xf>
    <xf numFmtId="0" fontId="30" fillId="0" borderId="7" xfId="0" applyFont="1" applyBorder="1" applyAlignment="1">
      <alignment vertical="center" wrapText="1"/>
    </xf>
    <xf numFmtId="0" fontId="30" fillId="0" borderId="56" xfId="0" applyFont="1" applyBorder="1" applyAlignment="1">
      <alignment vertical="center" wrapText="1"/>
    </xf>
    <xf numFmtId="0" fontId="2" fillId="4" borderId="51" xfId="0" applyFont="1" applyFill="1" applyBorder="1" applyAlignment="1">
      <alignment vertical="center" wrapText="1"/>
    </xf>
    <xf numFmtId="0" fontId="2" fillId="4" borderId="51" xfId="0" applyFont="1" applyFill="1" applyBorder="1" applyAlignment="1">
      <alignment horizontal="left" vertical="center" wrapText="1" indent="1"/>
    </xf>
    <xf numFmtId="0" fontId="2" fillId="4" borderId="51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left" vertical="center" wrapText="1" indent="1"/>
    </xf>
    <xf numFmtId="0" fontId="2" fillId="0" borderId="60" xfId="0" applyFont="1" applyBorder="1" applyAlignment="1" applyProtection="1">
      <alignment horizontal="right" vertical="center" wrapText="1"/>
      <protection locked="0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 applyProtection="1">
      <alignment horizontal="left" vertical="center" wrapText="1"/>
      <protection locked="0"/>
    </xf>
    <xf numFmtId="0" fontId="30" fillId="0" borderId="59" xfId="0" applyFont="1" applyBorder="1" applyAlignment="1">
      <alignment vertical="center" wrapText="1"/>
    </xf>
    <xf numFmtId="0" fontId="14" fillId="0" borderId="59" xfId="0" applyFont="1" applyBorder="1" applyAlignment="1">
      <alignment horizontal="center" vertical="center" wrapText="1"/>
    </xf>
    <xf numFmtId="0" fontId="31" fillId="4" borderId="0" xfId="0" applyFont="1" applyFill="1"/>
    <xf numFmtId="0" fontId="19" fillId="0" borderId="63" xfId="1" applyFont="1" applyBorder="1" applyAlignment="1">
      <alignment horizontal="left" vertical="center" indent="1"/>
    </xf>
    <xf numFmtId="168" fontId="0" fillId="0" borderId="0" xfId="0" applyNumberFormat="1" applyAlignment="1">
      <alignment vertical="center"/>
    </xf>
    <xf numFmtId="0" fontId="16" fillId="0" borderId="30" xfId="0" applyFont="1" applyBorder="1"/>
    <xf numFmtId="0" fontId="0" fillId="0" borderId="30" xfId="0" applyBorder="1"/>
    <xf numFmtId="20" fontId="16" fillId="4" borderId="0" xfId="0" applyNumberFormat="1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17" fillId="0" borderId="43" xfId="1" applyFont="1" applyBorder="1" applyAlignment="1">
      <alignment horizontal="center" wrapText="1"/>
    </xf>
    <xf numFmtId="0" fontId="17" fillId="0" borderId="44" xfId="1" applyFont="1" applyBorder="1" applyAlignment="1">
      <alignment horizontal="center" wrapText="1"/>
    </xf>
    <xf numFmtId="14" fontId="7" fillId="4" borderId="51" xfId="0" applyNumberFormat="1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top" wrapText="1"/>
    </xf>
    <xf numFmtId="0" fontId="8" fillId="0" borderId="25" xfId="0" applyFont="1" applyBorder="1" applyAlignment="1">
      <alignment horizontal="left" vertical="top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27" xfId="0" applyFont="1" applyBorder="1" applyAlignment="1" applyProtection="1">
      <alignment horizontal="left" vertical="center" wrapText="1"/>
      <protection locked="0"/>
    </xf>
    <xf numFmtId="0" fontId="5" fillId="0" borderId="12" xfId="0" applyFont="1" applyBorder="1" applyAlignment="1" applyProtection="1">
      <alignment horizontal="left" vertical="center" wrapText="1"/>
      <protection locked="0"/>
    </xf>
    <xf numFmtId="0" fontId="5" fillId="0" borderId="29" xfId="0" applyFont="1" applyBorder="1" applyAlignment="1" applyProtection="1">
      <alignment horizontal="left" vertical="center" wrapText="1"/>
      <protection locked="0"/>
    </xf>
    <xf numFmtId="167" fontId="19" fillId="4" borderId="51" xfId="0" applyNumberFormat="1" applyFont="1" applyFill="1" applyBorder="1" applyAlignment="1">
      <alignment horizontal="center" vertical="center" wrapText="1"/>
    </xf>
    <xf numFmtId="167" fontId="7" fillId="4" borderId="51" xfId="0" applyNumberFormat="1" applyFont="1" applyFill="1" applyBorder="1" applyAlignment="1">
      <alignment horizontal="center" vertical="center" wrapText="1"/>
    </xf>
    <xf numFmtId="167" fontId="26" fillId="4" borderId="51" xfId="0" applyNumberFormat="1" applyFont="1" applyFill="1" applyBorder="1" applyAlignment="1">
      <alignment horizontal="center" vertical="center" wrapText="1"/>
    </xf>
    <xf numFmtId="0" fontId="28" fillId="4" borderId="52" xfId="0" applyFont="1" applyFill="1" applyBorder="1" applyAlignment="1" applyProtection="1">
      <alignment horizontal="center" vertical="center" wrapText="1"/>
      <protection locked="0"/>
    </xf>
    <xf numFmtId="0" fontId="27" fillId="4" borderId="53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1" fillId="2" borderId="25" xfId="0" applyFont="1" applyFill="1" applyBorder="1" applyAlignment="1">
      <alignment horizontal="left" vertical="center" wrapText="1" inden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2" fillId="2" borderId="10" xfId="0" applyFont="1" applyFill="1" applyBorder="1" applyAlignment="1">
      <alignment horizontal="left" vertical="center" wrapText="1" indent="1"/>
    </xf>
    <xf numFmtId="0" fontId="2" fillId="2" borderId="30" xfId="0" applyFont="1" applyFill="1" applyBorder="1" applyAlignment="1">
      <alignment horizontal="left" vertical="center" wrapText="1" indent="1"/>
    </xf>
    <xf numFmtId="0" fontId="2" fillId="2" borderId="31" xfId="0" applyFont="1" applyFill="1" applyBorder="1" applyAlignment="1">
      <alignment horizontal="left" vertical="center" wrapText="1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16" xfId="0" applyFont="1" applyBorder="1" applyAlignment="1">
      <alignment horizontal="left" vertical="center" wrapText="1" indent="1"/>
    </xf>
    <xf numFmtId="0" fontId="5" fillId="0" borderId="32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17" xfId="0" applyFont="1" applyBorder="1" applyAlignment="1">
      <alignment horizontal="left" vertical="center" wrapText="1" indent="1"/>
    </xf>
    <xf numFmtId="0" fontId="5" fillId="0" borderId="33" xfId="0" applyFont="1" applyBorder="1" applyAlignment="1">
      <alignment horizontal="left" vertical="center" wrapText="1" indent="1"/>
    </xf>
    <xf numFmtId="0" fontId="5" fillId="0" borderId="14" xfId="0" applyFont="1" applyBorder="1" applyAlignment="1">
      <alignment horizontal="left" vertical="center" wrapText="1" indent="1"/>
    </xf>
    <xf numFmtId="0" fontId="5" fillId="0" borderId="20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5" fillId="0" borderId="18" xfId="0" applyFont="1" applyBorder="1" applyAlignment="1">
      <alignment horizontal="left" vertical="center" wrapText="1" indent="1"/>
    </xf>
    <xf numFmtId="0" fontId="5" fillId="0" borderId="34" xfId="0" applyFont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 wrapText="1" indent="1"/>
    </xf>
    <xf numFmtId="0" fontId="5" fillId="0" borderId="36" xfId="0" applyFont="1" applyBorder="1" applyAlignment="1">
      <alignment horizontal="left" vertical="center" wrapText="1" indent="1"/>
    </xf>
    <xf numFmtId="0" fontId="5" fillId="0" borderId="37" xfId="0" applyFont="1" applyBorder="1" applyAlignment="1">
      <alignment horizontal="left" vertical="center" wrapText="1" indent="1"/>
    </xf>
    <xf numFmtId="0" fontId="5" fillId="0" borderId="38" xfId="0" applyFont="1" applyBorder="1" applyAlignment="1">
      <alignment horizontal="left" vertical="center" wrapText="1" indent="1"/>
    </xf>
    <xf numFmtId="0" fontId="5" fillId="0" borderId="39" xfId="0" applyFont="1" applyBorder="1" applyAlignment="1">
      <alignment horizontal="left" vertical="center" wrapText="1" indent="1"/>
    </xf>
    <xf numFmtId="0" fontId="5" fillId="0" borderId="40" xfId="0" applyFont="1" applyBorder="1" applyAlignment="1">
      <alignment horizontal="left" vertical="center" wrapText="1" indent="1"/>
    </xf>
    <xf numFmtId="0" fontId="5" fillId="0" borderId="41" xfId="0" applyFont="1" applyBorder="1" applyAlignment="1">
      <alignment horizontal="left" vertical="center" wrapText="1" indent="1"/>
    </xf>
    <xf numFmtId="0" fontId="5" fillId="0" borderId="15" xfId="0" applyFont="1" applyBorder="1" applyAlignment="1">
      <alignment horizontal="left" vertical="center" wrapText="1" indent="1"/>
    </xf>
    <xf numFmtId="0" fontId="5" fillId="0" borderId="62" xfId="0" applyFont="1" applyBorder="1" applyAlignment="1">
      <alignment horizontal="left" vertical="center" wrapText="1" indent="1"/>
    </xf>
    <xf numFmtId="0" fontId="1" fillId="4" borderId="51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2" fillId="4" borderId="51" xfId="0" applyFont="1" applyFill="1" applyBorder="1" applyAlignment="1">
      <alignment horizontal="center" vertical="center" wrapText="1"/>
    </xf>
    <xf numFmtId="0" fontId="5" fillId="0" borderId="60" xfId="0" applyFont="1" applyBorder="1" applyAlignment="1">
      <alignment horizontal="left" vertical="center" wrapText="1" indent="1"/>
    </xf>
    <xf numFmtId="0" fontId="5" fillId="0" borderId="46" xfId="0" applyFont="1" applyBorder="1" applyAlignment="1">
      <alignment horizontal="left" vertical="center" wrapText="1" indent="1"/>
    </xf>
    <xf numFmtId="0" fontId="5" fillId="0" borderId="61" xfId="0" applyFont="1" applyBorder="1" applyAlignment="1">
      <alignment horizontal="left" vertical="center" wrapText="1" indent="1"/>
    </xf>
    <xf numFmtId="0" fontId="8" fillId="4" borderId="11" xfId="0" applyFont="1" applyFill="1" applyBorder="1" applyAlignment="1">
      <alignment horizontal="left" vertical="top" wrapText="1"/>
    </xf>
    <xf numFmtId="0" fontId="8" fillId="4" borderId="25" xfId="0" applyFont="1" applyFill="1" applyBorder="1" applyAlignment="1">
      <alignment horizontal="left" vertical="top" wrapText="1"/>
    </xf>
    <xf numFmtId="0" fontId="5" fillId="4" borderId="0" xfId="0" applyFont="1" applyFill="1" applyAlignment="1" applyProtection="1">
      <alignment horizontal="left" vertical="center" wrapText="1"/>
      <protection locked="0"/>
    </xf>
    <xf numFmtId="0" fontId="5" fillId="4" borderId="27" xfId="0" applyFont="1" applyFill="1" applyBorder="1" applyAlignment="1" applyProtection="1">
      <alignment horizontal="left" vertical="center" wrapText="1"/>
      <protection locked="0"/>
    </xf>
    <xf numFmtId="0" fontId="5" fillId="4" borderId="12" xfId="0" applyFont="1" applyFill="1" applyBorder="1" applyAlignment="1" applyProtection="1">
      <alignment horizontal="left" vertical="center" wrapText="1"/>
      <protection locked="0"/>
    </xf>
    <xf numFmtId="0" fontId="5" fillId="4" borderId="29" xfId="0" applyFont="1" applyFill="1" applyBorder="1" applyAlignment="1" applyProtection="1">
      <alignment horizontal="left" vertical="center" wrapText="1"/>
      <protection locked="0"/>
    </xf>
    <xf numFmtId="0" fontId="19" fillId="0" borderId="50" xfId="1" applyFont="1" applyBorder="1" applyAlignment="1">
      <alignment horizontal="left" vertical="center"/>
    </xf>
    <xf numFmtId="0" fontId="19" fillId="0" borderId="14" xfId="1" applyFont="1" applyBorder="1" applyAlignment="1">
      <alignment horizontal="left" vertical="center"/>
    </xf>
    <xf numFmtId="0" fontId="19" fillId="0" borderId="20" xfId="1" applyFont="1" applyBorder="1" applyAlignment="1">
      <alignment horizontal="left" vertical="center"/>
    </xf>
    <xf numFmtId="0" fontId="19" fillId="0" borderId="24" xfId="1" applyFont="1" applyBorder="1" applyAlignment="1">
      <alignment horizontal="center" vertical="top" wrapText="1"/>
    </xf>
    <xf numFmtId="0" fontId="19" fillId="0" borderId="11" xfId="1" applyFont="1" applyBorder="1" applyAlignment="1">
      <alignment horizontal="center" vertical="top" wrapText="1"/>
    </xf>
    <xf numFmtId="165" fontId="4" fillId="4" borderId="28" xfId="1" applyNumberFormat="1" applyFont="1" applyFill="1" applyBorder="1" applyAlignment="1">
      <alignment horizontal="left" vertical="center" wrapText="1" indent="1"/>
    </xf>
    <xf numFmtId="165" fontId="4" fillId="4" borderId="12" xfId="1" applyNumberFormat="1" applyFont="1" applyFill="1" applyBorder="1" applyAlignment="1">
      <alignment horizontal="left" vertical="center" wrapText="1" indent="1"/>
    </xf>
    <xf numFmtId="0" fontId="19" fillId="0" borderId="54" xfId="1" applyFont="1" applyBorder="1" applyAlignment="1">
      <alignment horizontal="left" vertical="center"/>
    </xf>
    <xf numFmtId="0" fontId="19" fillId="0" borderId="46" xfId="1" applyFont="1" applyBorder="1" applyAlignment="1">
      <alignment horizontal="left" vertical="center"/>
    </xf>
    <xf numFmtId="0" fontId="19" fillId="0" borderId="47" xfId="1" applyFont="1" applyBorder="1" applyAlignment="1">
      <alignment horizontal="left" vertical="center"/>
    </xf>
    <xf numFmtId="165" fontId="4" fillId="4" borderId="51" xfId="1" applyNumberFormat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9" fillId="0" borderId="57" xfId="1" applyFont="1" applyBorder="1" applyAlignment="1">
      <alignment horizontal="left" vertical="center"/>
    </xf>
    <xf numFmtId="0" fontId="19" fillId="0" borderId="15" xfId="1" applyFont="1" applyBorder="1" applyAlignment="1">
      <alignment horizontal="left" vertical="center"/>
    </xf>
    <xf numFmtId="0" fontId="19" fillId="0" borderId="21" xfId="1" applyFont="1" applyBorder="1" applyAlignment="1">
      <alignment horizontal="left" vertical="center"/>
    </xf>
    <xf numFmtId="0" fontId="13" fillId="0" borderId="64" xfId="0" applyFont="1" applyBorder="1" applyAlignment="1">
      <alignment wrapText="1"/>
    </xf>
    <xf numFmtId="0" fontId="13" fillId="0" borderId="42" xfId="0" applyFont="1" applyBorder="1" applyAlignment="1">
      <alignment vertical="center"/>
    </xf>
  </cellXfs>
  <cellStyles count="3">
    <cellStyle name="Čárka" xfId="2" builtinId="3"/>
    <cellStyle name="Normal 2" xfId="1" xr:uid="{00000000-0005-0000-0000-000001000000}"/>
    <cellStyle name="Normální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1362572</xdr:colOff>
      <xdr:row>2</xdr:row>
      <xdr:rowOff>0</xdr:rowOff>
    </xdr:to>
    <xdr:pic>
      <xdr:nvPicPr>
        <xdr:cNvPr id="2" name="Obrázek 2">
          <a:extLst>
            <a:ext uri="{FF2B5EF4-FFF2-40B4-BE49-F238E27FC236}">
              <a16:creationId xmlns:a16="http://schemas.microsoft.com/office/drawing/2014/main" id="{DB58DD7B-E20D-40B7-8955-ABEB6035A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797"/>
          <a:ext cx="5820464" cy="3496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workbookViewId="0"/>
  </sheetViews>
  <sheetFormatPr defaultRowHeight="13.2" x14ac:dyDescent="0.25"/>
  <cols>
    <col min="1" max="1" width="10.109375" bestFit="1" customWidth="1"/>
    <col min="8" max="8" width="20.88671875" bestFit="1" customWidth="1"/>
    <col min="9" max="9" width="19" bestFit="1" customWidth="1"/>
    <col min="10" max="10" width="21" bestFit="1" customWidth="1"/>
    <col min="11" max="11" width="14.6640625" bestFit="1" customWidth="1"/>
    <col min="12" max="12" width="13.6640625" bestFit="1" customWidth="1"/>
    <col min="13" max="13" width="17.44140625" bestFit="1" customWidth="1"/>
    <col min="14" max="14" width="20.88671875" bestFit="1" customWidth="1"/>
    <col min="15" max="15" width="21" bestFit="1" customWidth="1"/>
    <col min="17" max="17" width="21" bestFit="1" customWidth="1"/>
    <col min="20" max="22" width="17.44140625" bestFit="1" customWidth="1"/>
    <col min="24" max="24" width="22.6640625" bestFit="1" customWidth="1"/>
    <col min="25" max="25" width="18.44140625" bestFit="1" customWidth="1"/>
    <col min="26" max="26" width="23" bestFit="1" customWidth="1"/>
    <col min="27" max="27" width="14.33203125" bestFit="1" customWidth="1"/>
    <col min="28" max="28" width="17.6640625" bestFit="1" customWidth="1"/>
  </cols>
  <sheetData>
    <row r="1" spans="1:32" ht="13.8" thickBot="1" x14ac:dyDescent="0.3">
      <c r="A1" s="41" t="s">
        <v>91</v>
      </c>
      <c r="B1" s="41"/>
      <c r="C1" s="41"/>
      <c r="D1" s="42"/>
      <c r="J1" t="s">
        <v>1</v>
      </c>
      <c r="K1" t="s">
        <v>2</v>
      </c>
      <c r="L1" t="s">
        <v>46</v>
      </c>
      <c r="M1" t="s">
        <v>47</v>
      </c>
      <c r="N1" t="s">
        <v>48</v>
      </c>
      <c r="O1" t="s">
        <v>71</v>
      </c>
      <c r="P1" t="s">
        <v>49</v>
      </c>
      <c r="Q1" s="45" t="s">
        <v>1</v>
      </c>
      <c r="R1" s="45" t="s">
        <v>2</v>
      </c>
      <c r="S1" s="45" t="s">
        <v>46</v>
      </c>
      <c r="T1" s="45" t="s">
        <v>47</v>
      </c>
      <c r="U1" s="45" t="s">
        <v>48</v>
      </c>
      <c r="V1" s="45" t="s">
        <v>71</v>
      </c>
      <c r="W1" s="45"/>
      <c r="X1" s="46" t="s">
        <v>90</v>
      </c>
      <c r="Y1" s="46" t="s">
        <v>93</v>
      </c>
      <c r="Z1" s="46" t="s">
        <v>94</v>
      </c>
      <c r="AA1" s="46" t="s">
        <v>101</v>
      </c>
      <c r="AB1" s="46" t="s">
        <v>102</v>
      </c>
      <c r="AD1" t="s">
        <v>49</v>
      </c>
      <c r="AE1" s="45" t="s">
        <v>103</v>
      </c>
      <c r="AF1" s="45" t="s">
        <v>104</v>
      </c>
    </row>
    <row r="2" spans="1:32" ht="40.200000000000003" thickBot="1" x14ac:dyDescent="0.3">
      <c r="A2" s="74" t="s">
        <v>92</v>
      </c>
      <c r="B2" s="41"/>
      <c r="C2" s="41"/>
      <c r="D2" s="42"/>
      <c r="H2" s="43" t="s">
        <v>75</v>
      </c>
      <c r="J2" s="43" t="s">
        <v>82</v>
      </c>
      <c r="K2" s="43" t="s">
        <v>80</v>
      </c>
      <c r="L2" s="43" t="s">
        <v>84</v>
      </c>
      <c r="M2" s="43" t="s">
        <v>87</v>
      </c>
      <c r="N2" s="43" t="s">
        <v>44</v>
      </c>
      <c r="O2" s="43" t="s">
        <v>72</v>
      </c>
      <c r="P2">
        <v>1</v>
      </c>
      <c r="Q2">
        <f>_xlfn.XLOOKUP($P2,'4'!C:C,'4'!B:B,0)</f>
        <v>0</v>
      </c>
      <c r="R2" t="e">
        <f>_xlfn.XLOOKUP($P2,#REF!,#REF!,0)</f>
        <v>#REF!</v>
      </c>
      <c r="S2" t="e">
        <f>_xlfn.XLOOKUP($P2,#REF!,#REF!,0)</f>
        <v>#REF!</v>
      </c>
      <c r="T2" t="e">
        <f>_xlfn.XLOOKUP($P2,#REF!,#REF!,0)</f>
        <v>#REF!</v>
      </c>
      <c r="U2">
        <f>_xlfn.XLOOKUP($P2,'5'!C:C,'5'!B:B,0)</f>
        <v>0</v>
      </c>
      <c r="V2" t="e">
        <f>_xlfn.XLOOKUP($P2,#REF!,#REF!,0)</f>
        <v>#REF!</v>
      </c>
      <c r="X2" s="45">
        <f>Q2</f>
        <v>0</v>
      </c>
      <c r="Y2" s="45">
        <f>Q3</f>
        <v>0</v>
      </c>
      <c r="Z2" s="45">
        <f>Q4</f>
        <v>0</v>
      </c>
      <c r="AA2" s="45">
        <f>Q5</f>
        <v>0</v>
      </c>
      <c r="AB2" t="e">
        <f>V5</f>
        <v>#REF!</v>
      </c>
      <c r="AD2">
        <v>4</v>
      </c>
      <c r="AE2" t="e">
        <f>_xlfn.XLOOKUP($AD2,#REF!,#REF!,0)</f>
        <v>#REF!</v>
      </c>
      <c r="AF2" t="e">
        <f>_xlfn.XLOOKUP($AD2,#REF!,#REF!,0)</f>
        <v>#REF!</v>
      </c>
    </row>
    <row r="3" spans="1:32" ht="13.8" thickBot="1" x14ac:dyDescent="0.3">
      <c r="A3" s="41"/>
      <c r="B3" s="41"/>
      <c r="C3" s="41"/>
      <c r="D3" s="42"/>
      <c r="H3" s="43" t="s">
        <v>87</v>
      </c>
      <c r="J3" s="43" t="s">
        <v>88</v>
      </c>
      <c r="K3" s="43" t="s">
        <v>73</v>
      </c>
      <c r="L3" s="43" t="s">
        <v>74</v>
      </c>
      <c r="M3" s="43" t="s">
        <v>40</v>
      </c>
      <c r="N3" s="43" t="s">
        <v>42</v>
      </c>
      <c r="O3" s="43" t="s">
        <v>83</v>
      </c>
      <c r="P3">
        <v>2</v>
      </c>
      <c r="Q3">
        <f>_xlfn.XLOOKUP($P3,'4'!C:C,'4'!B:B,0)</f>
        <v>0</v>
      </c>
      <c r="R3" t="e">
        <f>_xlfn.XLOOKUP($P3,#REF!,#REF!,0)</f>
        <v>#REF!</v>
      </c>
      <c r="S3" t="e">
        <f>_xlfn.XLOOKUP($P3,#REF!,#REF!,0)</f>
        <v>#REF!</v>
      </c>
      <c r="T3" t="e">
        <f>_xlfn.XLOOKUP($P3,#REF!,#REF!,0)</f>
        <v>#REF!</v>
      </c>
      <c r="U3">
        <f>_xlfn.XLOOKUP($P3,'5'!C:C,'5'!B:B,0)</f>
        <v>0</v>
      </c>
      <c r="V3" t="e">
        <f>_xlfn.XLOOKUP($P3,#REF!,#REF!,0)</f>
        <v>#REF!</v>
      </c>
      <c r="X3" s="45" t="e">
        <f>R2</f>
        <v>#REF!</v>
      </c>
      <c r="Y3" s="45" t="e">
        <f>R3</f>
        <v>#REF!</v>
      </c>
      <c r="Z3" s="45" t="e">
        <f>R4</f>
        <v>#REF!</v>
      </c>
      <c r="AA3" s="45" t="e">
        <f>R5</f>
        <v>#REF!</v>
      </c>
      <c r="AB3" s="45" t="e">
        <f>T5</f>
        <v>#REF!</v>
      </c>
      <c r="AD3">
        <v>3</v>
      </c>
      <c r="AE3" t="e">
        <f>_xlfn.XLOOKUP($AD3,#REF!,#REF!,0)</f>
        <v>#REF!</v>
      </c>
      <c r="AF3" t="e">
        <f>_xlfn.XLOOKUP($AD3,#REF!,#REF!,0)</f>
        <v>#REF!</v>
      </c>
    </row>
    <row r="4" spans="1:32" ht="13.8" thickBot="1" x14ac:dyDescent="0.3">
      <c r="A4" s="41"/>
      <c r="B4" s="41"/>
      <c r="C4" s="41"/>
      <c r="D4" s="42"/>
      <c r="H4" s="43" t="s">
        <v>86</v>
      </c>
      <c r="J4" s="43" t="s">
        <v>38</v>
      </c>
      <c r="K4" s="43" t="s">
        <v>45</v>
      </c>
      <c r="L4" s="43" t="s">
        <v>78</v>
      </c>
      <c r="M4" s="43" t="s">
        <v>76</v>
      </c>
      <c r="N4" s="43" t="s">
        <v>89</v>
      </c>
      <c r="O4" s="43" t="s">
        <v>75</v>
      </c>
      <c r="P4">
        <v>3</v>
      </c>
      <c r="Q4">
        <f>_xlfn.XLOOKUP($P4,'4'!C:C,'4'!B:B,0)</f>
        <v>0</v>
      </c>
      <c r="R4" t="e">
        <f>_xlfn.XLOOKUP($P4,#REF!,#REF!,0)</f>
        <v>#REF!</v>
      </c>
      <c r="S4" t="e">
        <f>_xlfn.XLOOKUP($P4,#REF!,#REF!,0)</f>
        <v>#REF!</v>
      </c>
      <c r="T4" t="e">
        <f>_xlfn.XLOOKUP($P4,#REF!,#REF!,0)</f>
        <v>#REF!</v>
      </c>
      <c r="U4">
        <f>_xlfn.XLOOKUP($P4,'5'!C:C,'5'!B:B,0)</f>
        <v>0</v>
      </c>
      <c r="V4" t="e">
        <f>_xlfn.XLOOKUP($P4,#REF!,#REF!,0)</f>
        <v>#REF!</v>
      </c>
      <c r="X4" s="45" t="e">
        <f>S2</f>
        <v>#REF!</v>
      </c>
      <c r="Y4" s="45" t="e">
        <f>S3</f>
        <v>#REF!</v>
      </c>
      <c r="Z4" s="45" t="e">
        <f>S4</f>
        <v>#REF!</v>
      </c>
      <c r="AA4">
        <f>U5</f>
        <v>0</v>
      </c>
      <c r="AB4" s="45" t="e">
        <f>S5</f>
        <v>#REF!</v>
      </c>
      <c r="AD4">
        <v>2</v>
      </c>
      <c r="AE4" t="e">
        <f>_xlfn.XLOOKUP($AD4,#REF!,#REF!,0)</f>
        <v>#REF!</v>
      </c>
      <c r="AF4" t="e">
        <f>_xlfn.XLOOKUP($AD4,#REF!,#REF!,0)</f>
        <v>#REF!</v>
      </c>
    </row>
    <row r="5" spans="1:32" ht="13.8" thickBot="1" x14ac:dyDescent="0.3">
      <c r="A5" s="41"/>
      <c r="B5" s="41"/>
      <c r="C5" s="41"/>
      <c r="D5" s="42"/>
      <c r="H5" s="43" t="s">
        <v>84</v>
      </c>
      <c r="J5" s="43" t="s">
        <v>43</v>
      </c>
      <c r="K5" s="43" t="s">
        <v>41</v>
      </c>
      <c r="L5" s="43" t="s">
        <v>39</v>
      </c>
      <c r="M5" s="43" t="s">
        <v>81</v>
      </c>
      <c r="N5" s="43" t="s">
        <v>79</v>
      </c>
      <c r="O5" s="43" t="s">
        <v>77</v>
      </c>
      <c r="P5">
        <v>4</v>
      </c>
      <c r="Q5">
        <f>_xlfn.XLOOKUP($P5,'4'!C:C,'4'!B:B,0)</f>
        <v>0</v>
      </c>
      <c r="R5" t="e">
        <f>_xlfn.XLOOKUP($P5,#REF!,#REF!,0)</f>
        <v>#REF!</v>
      </c>
      <c r="S5" t="e">
        <f>_xlfn.XLOOKUP($P5,#REF!,#REF!,0)</f>
        <v>#REF!</v>
      </c>
      <c r="T5" t="e">
        <f>_xlfn.XLOOKUP($P5,#REF!,#REF!,0)</f>
        <v>#REF!</v>
      </c>
      <c r="U5">
        <f>_xlfn.XLOOKUP($P5,'5'!C:C,'5'!B:B,0)</f>
        <v>0</v>
      </c>
      <c r="V5" t="e">
        <f>_xlfn.XLOOKUP($P5,#REF!,#REF!,0)</f>
        <v>#REF!</v>
      </c>
      <c r="X5" s="45" t="e">
        <f>T2</f>
        <v>#REF!</v>
      </c>
      <c r="Y5" s="45" t="e">
        <f>T3</f>
        <v>#REF!</v>
      </c>
      <c r="Z5" s="45" t="e">
        <f>T4</f>
        <v>#REF!</v>
      </c>
      <c r="AA5" t="e">
        <f>V6</f>
        <v>#REF!</v>
      </c>
      <c r="AB5" s="45">
        <f>U6</f>
        <v>0</v>
      </c>
      <c r="AD5">
        <v>1</v>
      </c>
      <c r="AE5" t="e">
        <f>_xlfn.XLOOKUP($AD5,#REF!,#REF!,0)</f>
        <v>#REF!</v>
      </c>
      <c r="AF5" t="e">
        <f>_xlfn.XLOOKUP($AD5,#REF!,#REF!,0)</f>
        <v>#REF!</v>
      </c>
    </row>
    <row r="6" spans="1:32" ht="13.8" thickBot="1" x14ac:dyDescent="0.3">
      <c r="A6" s="41"/>
      <c r="B6" s="41"/>
      <c r="C6" s="41"/>
      <c r="D6" s="42"/>
      <c r="H6" s="43" t="s">
        <v>85</v>
      </c>
      <c r="N6" s="43" t="s">
        <v>85</v>
      </c>
      <c r="O6" s="43" t="s">
        <v>86</v>
      </c>
      <c r="P6">
        <v>5</v>
      </c>
      <c r="U6">
        <f>_xlfn.XLOOKUP($P6,'5'!C:C,'5'!B:B,0)</f>
        <v>0</v>
      </c>
      <c r="V6" t="e">
        <f>_xlfn.XLOOKUP($P6,#REF!,#REF!,0)</f>
        <v>#REF!</v>
      </c>
      <c r="X6" s="45">
        <f>U2</f>
        <v>0</v>
      </c>
      <c r="Y6" s="45">
        <f>U3</f>
        <v>0</v>
      </c>
      <c r="Z6" s="45">
        <f>U4</f>
        <v>0</v>
      </c>
    </row>
    <row r="7" spans="1:32" ht="13.8" thickBot="1" x14ac:dyDescent="0.3">
      <c r="A7" s="41"/>
      <c r="B7" s="41"/>
      <c r="C7" s="41"/>
      <c r="D7" s="42"/>
      <c r="H7" s="43" t="s">
        <v>44</v>
      </c>
      <c r="I7" s="43" t="s">
        <v>95</v>
      </c>
      <c r="J7">
        <v>3</v>
      </c>
      <c r="K7">
        <v>3</v>
      </c>
      <c r="L7">
        <v>3</v>
      </c>
      <c r="M7">
        <v>3</v>
      </c>
      <c r="N7">
        <v>4</v>
      </c>
      <c r="O7">
        <v>4</v>
      </c>
      <c r="X7" s="45" t="e">
        <f>V2</f>
        <v>#REF!</v>
      </c>
      <c r="Y7" s="45" t="e">
        <f>V3</f>
        <v>#REF!</v>
      </c>
      <c r="Z7" t="e">
        <f>V4</f>
        <v>#REF!</v>
      </c>
    </row>
    <row r="8" spans="1:32" ht="13.8" thickBot="1" x14ac:dyDescent="0.3">
      <c r="A8" s="41"/>
      <c r="B8" s="41"/>
      <c r="C8" s="41"/>
      <c r="D8" s="42"/>
      <c r="H8" s="43" t="s">
        <v>45</v>
      </c>
      <c r="I8" s="43" t="s">
        <v>96</v>
      </c>
      <c r="J8">
        <v>6</v>
      </c>
      <c r="K8">
        <v>6</v>
      </c>
      <c r="L8">
        <v>6</v>
      </c>
      <c r="M8">
        <v>6</v>
      </c>
      <c r="N8">
        <v>10</v>
      </c>
      <c r="O8">
        <v>10</v>
      </c>
    </row>
    <row r="9" spans="1:32" ht="13.8" thickBot="1" x14ac:dyDescent="0.3">
      <c r="A9" s="41"/>
      <c r="B9" s="41"/>
      <c r="C9" s="41"/>
      <c r="D9" s="42"/>
      <c r="H9" s="43" t="s">
        <v>42</v>
      </c>
      <c r="W9" s="43" t="s">
        <v>95</v>
      </c>
      <c r="X9">
        <v>5</v>
      </c>
      <c r="Y9">
        <v>5</v>
      </c>
      <c r="Z9">
        <v>5</v>
      </c>
      <c r="AA9" s="43" t="s">
        <v>99</v>
      </c>
      <c r="AB9" s="43" t="s">
        <v>99</v>
      </c>
    </row>
    <row r="10" spans="1:32" ht="13.8" thickBot="1" x14ac:dyDescent="0.3">
      <c r="A10" s="41"/>
      <c r="B10" s="41"/>
      <c r="C10" s="41"/>
      <c r="D10" s="42"/>
      <c r="H10" s="43" t="s">
        <v>76</v>
      </c>
      <c r="J10">
        <v>10</v>
      </c>
      <c r="K10">
        <v>10</v>
      </c>
      <c r="L10">
        <v>10</v>
      </c>
      <c r="M10">
        <v>10</v>
      </c>
      <c r="N10">
        <v>15</v>
      </c>
      <c r="W10" s="43" t="s">
        <v>96</v>
      </c>
      <c r="X10">
        <v>10</v>
      </c>
      <c r="Y10">
        <v>10</v>
      </c>
      <c r="Z10">
        <v>10</v>
      </c>
      <c r="AA10" s="43">
        <v>6</v>
      </c>
      <c r="AB10" s="43">
        <v>6</v>
      </c>
    </row>
    <row r="11" spans="1:32" ht="13.8" thickBot="1" x14ac:dyDescent="0.3">
      <c r="A11" s="41"/>
      <c r="B11" s="41"/>
      <c r="C11" s="41"/>
      <c r="D11" s="42"/>
      <c r="H11" s="43" t="s">
        <v>38</v>
      </c>
    </row>
    <row r="12" spans="1:32" ht="13.8" thickBot="1" x14ac:dyDescent="0.3">
      <c r="A12" s="41"/>
      <c r="B12" s="41"/>
      <c r="C12" s="41"/>
      <c r="D12" s="42"/>
      <c r="H12" s="43" t="s">
        <v>77</v>
      </c>
    </row>
    <row r="13" spans="1:32" ht="13.8" thickBot="1" x14ac:dyDescent="0.3">
      <c r="A13" s="41"/>
      <c r="B13" s="41"/>
      <c r="C13" s="41"/>
      <c r="D13" s="42"/>
      <c r="H13" s="43" t="s">
        <v>80</v>
      </c>
    </row>
    <row r="14" spans="1:32" ht="13.8" thickBot="1" x14ac:dyDescent="0.3">
      <c r="A14" s="41"/>
      <c r="B14" s="41"/>
      <c r="C14" s="41"/>
      <c r="D14" s="42"/>
      <c r="H14" s="43" t="s">
        <v>81</v>
      </c>
    </row>
    <row r="15" spans="1:32" ht="13.8" thickBot="1" x14ac:dyDescent="0.3">
      <c r="A15" s="41"/>
      <c r="B15" s="41"/>
      <c r="C15" s="41"/>
      <c r="D15" s="42"/>
      <c r="H15" s="43" t="s">
        <v>78</v>
      </c>
      <c r="W15" s="43" t="s">
        <v>97</v>
      </c>
    </row>
    <row r="16" spans="1:32" ht="13.8" thickBot="1" x14ac:dyDescent="0.3">
      <c r="A16" s="41"/>
      <c r="B16" s="41"/>
      <c r="C16" s="41"/>
      <c r="D16" s="42"/>
      <c r="H16" s="43" t="s">
        <v>79</v>
      </c>
      <c r="W16" s="43" t="s">
        <v>98</v>
      </c>
    </row>
    <row r="17" spans="8:23" x14ac:dyDescent="0.25">
      <c r="H17" s="43" t="s">
        <v>41</v>
      </c>
      <c r="W17" s="43" t="s">
        <v>100</v>
      </c>
    </row>
    <row r="18" spans="8:23" x14ac:dyDescent="0.25">
      <c r="H18" s="43" t="s">
        <v>43</v>
      </c>
      <c r="W18" s="43"/>
    </row>
    <row r="19" spans="8:23" x14ac:dyDescent="0.25">
      <c r="H19" s="43" t="s">
        <v>40</v>
      </c>
      <c r="W19" s="43"/>
    </row>
    <row r="20" spans="8:23" x14ac:dyDescent="0.25">
      <c r="H20" s="43" t="s">
        <v>39</v>
      </c>
      <c r="W20" s="43"/>
    </row>
    <row r="21" spans="8:23" x14ac:dyDescent="0.25">
      <c r="H21" s="43" t="s">
        <v>82</v>
      </c>
    </row>
    <row r="22" spans="8:23" x14ac:dyDescent="0.25">
      <c r="H22" s="43" t="s">
        <v>83</v>
      </c>
    </row>
    <row r="23" spans="8:23" x14ac:dyDescent="0.25">
      <c r="H23" s="43" t="s">
        <v>72</v>
      </c>
    </row>
    <row r="24" spans="8:23" x14ac:dyDescent="0.25">
      <c r="H24" s="43" t="s">
        <v>88</v>
      </c>
    </row>
    <row r="25" spans="8:23" x14ac:dyDescent="0.25">
      <c r="H25" s="43" t="s">
        <v>89</v>
      </c>
    </row>
    <row r="26" spans="8:23" x14ac:dyDescent="0.25">
      <c r="H26" s="43" t="s">
        <v>74</v>
      </c>
    </row>
    <row r="27" spans="8:23" x14ac:dyDescent="0.25">
      <c r="H27" s="43" t="s">
        <v>73</v>
      </c>
    </row>
  </sheetData>
  <conditionalFormatting sqref="H4">
    <cfRule type="duplicateValues" dxfId="6" priority="9" stopIfTrue="1"/>
  </conditionalFormatting>
  <conditionalFormatting sqref="H6">
    <cfRule type="duplicateValues" dxfId="5" priority="10" stopIfTrue="1"/>
  </conditionalFormatting>
  <conditionalFormatting sqref="H13">
    <cfRule type="duplicateValues" dxfId="4" priority="11" stopIfTrue="1"/>
  </conditionalFormatting>
  <conditionalFormatting sqref="J2:O6 H1:H1048576">
    <cfRule type="duplicateValues" dxfId="3" priority="3"/>
  </conditionalFormatting>
  <conditionalFormatting sqref="X1">
    <cfRule type="duplicateValues" dxfId="2" priority="13" stopIfTrue="1"/>
  </conditionalFormatting>
  <conditionalFormatting sqref="Y9:AB10 AG1:AG1048576 X1:AA3 X7:AA7 X4:Z6 AB3:AB5 X11:AA1048576">
    <cfRule type="duplicateValues" dxfId="1" priority="12"/>
  </conditionalFormatting>
  <conditionalFormatting sqref="AB1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B15"/>
  <sheetViews>
    <sheetView workbookViewId="0">
      <selection sqref="A1:B1"/>
    </sheetView>
  </sheetViews>
  <sheetFormatPr defaultColWidth="9.109375" defaultRowHeight="13.2" x14ac:dyDescent="0.25"/>
  <cols>
    <col min="1" max="1" width="2.5546875" style="47" bestFit="1" customWidth="1"/>
    <col min="2" max="2" width="81.33203125" style="47" bestFit="1" customWidth="1"/>
    <col min="3" max="16384" width="9.109375" style="47"/>
  </cols>
  <sheetData>
    <row r="1" spans="1:2" ht="72" customHeight="1" thickBot="1" x14ac:dyDescent="0.4">
      <c r="A1" s="113" t="s">
        <v>50</v>
      </c>
      <c r="B1" s="114"/>
    </row>
    <row r="2" spans="1:2" ht="13.8" thickBot="1" x14ac:dyDescent="0.3">
      <c r="A2" s="50"/>
      <c r="B2" s="51"/>
    </row>
    <row r="3" spans="1:2" x14ac:dyDescent="0.25">
      <c r="A3" s="52" t="s">
        <v>3</v>
      </c>
      <c r="B3" s="53" t="s">
        <v>51</v>
      </c>
    </row>
    <row r="4" spans="1:2" x14ac:dyDescent="0.25">
      <c r="A4" s="54" t="s">
        <v>4</v>
      </c>
      <c r="B4" s="51" t="s">
        <v>52</v>
      </c>
    </row>
    <row r="5" spans="1:2" x14ac:dyDescent="0.25">
      <c r="A5" s="54" t="s">
        <v>5</v>
      </c>
      <c r="B5" s="51" t="s">
        <v>53</v>
      </c>
    </row>
    <row r="6" spans="1:2" x14ac:dyDescent="0.25">
      <c r="A6" s="54" t="s">
        <v>6</v>
      </c>
      <c r="B6" s="51" t="s">
        <v>54</v>
      </c>
    </row>
    <row r="7" spans="1:2" x14ac:dyDescent="0.25">
      <c r="A7" s="54" t="s">
        <v>7</v>
      </c>
      <c r="B7" s="51" t="s">
        <v>62</v>
      </c>
    </row>
    <row r="8" spans="1:2" x14ac:dyDescent="0.25">
      <c r="A8" s="54" t="s">
        <v>8</v>
      </c>
      <c r="B8" s="51" t="s">
        <v>55</v>
      </c>
    </row>
    <row r="9" spans="1:2" x14ac:dyDescent="0.25">
      <c r="A9" s="54" t="s">
        <v>21</v>
      </c>
      <c r="B9" s="51" t="s">
        <v>56</v>
      </c>
    </row>
    <row r="10" spans="1:2" ht="13.8" thickBot="1" x14ac:dyDescent="0.3">
      <c r="A10" s="55" t="s">
        <v>22</v>
      </c>
      <c r="B10" s="56" t="s">
        <v>57</v>
      </c>
    </row>
    <row r="12" spans="1:2" x14ac:dyDescent="0.25">
      <c r="B12" s="64" t="s">
        <v>65</v>
      </c>
    </row>
    <row r="14" spans="1:2" ht="15" x14ac:dyDescent="0.35">
      <c r="A14" s="79"/>
    </row>
    <row r="15" spans="1:2" ht="15" x14ac:dyDescent="0.25">
      <c r="B15" s="78"/>
    </row>
  </sheetData>
  <mergeCells count="1">
    <mergeCell ref="A1:B1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27">
    <tabColor rgb="FF0070C0"/>
    <pageSetUpPr fitToPage="1"/>
  </sheetPr>
  <dimension ref="A1:P24"/>
  <sheetViews>
    <sheetView workbookViewId="0">
      <selection sqref="A1:B1"/>
    </sheetView>
  </sheetViews>
  <sheetFormatPr defaultRowHeight="13.2" x14ac:dyDescent="0.25"/>
  <cols>
    <col min="1" max="1" width="4.44140625" customWidth="1"/>
    <col min="2" max="3" width="31.88671875" customWidth="1"/>
    <col min="4" max="4" width="14.33203125" customWidth="1"/>
    <col min="5" max="5" width="5" customWidth="1"/>
    <col min="6" max="6" width="2.33203125" customWidth="1"/>
    <col min="7" max="7" width="5" customWidth="1"/>
    <col min="8" max="8" width="9.6640625" bestFit="1" customWidth="1"/>
    <col min="9" max="9" width="8.5546875" style="26" bestFit="1" customWidth="1"/>
    <col min="10" max="10" width="6.6640625" style="26" customWidth="1"/>
    <col min="11" max="11" width="5.33203125" style="26" bestFit="1" customWidth="1"/>
    <col min="12" max="13" width="6.6640625" style="26" customWidth="1"/>
  </cols>
  <sheetData>
    <row r="1" spans="1:16" ht="31.5" customHeight="1" thickBot="1" x14ac:dyDescent="0.3">
      <c r="A1" s="115">
        <v>44660</v>
      </c>
      <c r="B1" s="116"/>
      <c r="C1" s="80" t="s">
        <v>105</v>
      </c>
      <c r="D1" s="117" t="s">
        <v>114</v>
      </c>
      <c r="E1" s="117"/>
      <c r="F1" s="117"/>
      <c r="G1" s="118"/>
      <c r="H1" s="75"/>
    </row>
    <row r="2" spans="1:16" ht="18" customHeight="1" thickBot="1" x14ac:dyDescent="0.3">
      <c r="A2" s="123" t="s">
        <v>106</v>
      </c>
      <c r="B2" s="124"/>
      <c r="C2" s="126" t="s">
        <v>108</v>
      </c>
      <c r="D2" s="25" t="s">
        <v>13</v>
      </c>
      <c r="E2" s="119" t="s">
        <v>37</v>
      </c>
      <c r="F2" s="119"/>
      <c r="G2" s="120"/>
      <c r="H2" s="72"/>
    </row>
    <row r="3" spans="1:16" ht="24" customHeight="1" thickBot="1" x14ac:dyDescent="0.3">
      <c r="A3" s="125"/>
      <c r="B3" s="125"/>
      <c r="C3" s="127"/>
      <c r="D3" s="36" t="s">
        <v>35</v>
      </c>
      <c r="E3" s="121">
        <v>3</v>
      </c>
      <c r="F3" s="121"/>
      <c r="G3" s="122"/>
      <c r="H3" s="72"/>
      <c r="I3" s="35">
        <f>VALUE(LEFT($E$2,SEARCH("x",$E$2)-1))*VALUE(MID($E$2,SEARCH("x",$E$2)+1,2))+VALUE(LEFT($E$3,2))</f>
        <v>9</v>
      </c>
      <c r="J3" s="34" t="s">
        <v>36</v>
      </c>
      <c r="P3" s="48">
        <f>(VALUE(LEFT($E$2,SEARCH("x",$E$2)-1))*VALUE(MID($E$2,SEARCH("x",$E$2)+1,2))+VALUE(LEFT($E$3,2)))*2</f>
        <v>18</v>
      </c>
    </row>
    <row r="5" spans="1:16" ht="13.8" thickBot="1" x14ac:dyDescent="0.3"/>
    <row r="6" spans="1:16" s="2" customFormat="1" ht="25.5" customHeight="1" x14ac:dyDescent="0.25">
      <c r="A6" s="128" t="s">
        <v>9</v>
      </c>
      <c r="B6" s="129"/>
      <c r="C6" s="129"/>
      <c r="D6" s="129"/>
      <c r="E6" s="129"/>
      <c r="F6" s="129"/>
      <c r="G6" s="130"/>
      <c r="H6" s="76"/>
      <c r="I6" s="26"/>
      <c r="J6" s="67"/>
      <c r="K6" s="35" t="s">
        <v>70</v>
      </c>
      <c r="L6" s="26"/>
      <c r="M6" s="26"/>
    </row>
    <row r="7" spans="1:16" s="2" customFormat="1" ht="28.5" customHeight="1" x14ac:dyDescent="0.25">
      <c r="A7" s="13"/>
      <c r="B7" s="14" t="s">
        <v>14</v>
      </c>
      <c r="C7" s="14"/>
      <c r="D7" s="136" t="s">
        <v>10</v>
      </c>
      <c r="E7" s="137"/>
      <c r="F7" s="137"/>
      <c r="G7" s="138"/>
      <c r="H7" s="77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</row>
    <row r="8" spans="1:16" s="2" customFormat="1" ht="21.9" customHeight="1" x14ac:dyDescent="0.25">
      <c r="A8" s="11" t="s">
        <v>3</v>
      </c>
      <c r="B8" s="6" t="s">
        <v>110</v>
      </c>
      <c r="C8" s="27"/>
      <c r="D8" s="139" t="s">
        <v>11</v>
      </c>
      <c r="E8" s="140"/>
      <c r="F8" s="140"/>
      <c r="G8" s="141"/>
      <c r="H8" s="85" t="str">
        <f>IFERROR(_xlfn.RANK.AVG(I8,$I$8:$I$11),"")</f>
        <v/>
      </c>
      <c r="I8" s="84" t="e">
        <f>+I16+I19+J21</f>
        <v>#VALUE!</v>
      </c>
      <c r="J8" s="26">
        <f>+E16+E19+G21</f>
        <v>0</v>
      </c>
      <c r="K8" s="26" t="s">
        <v>31</v>
      </c>
      <c r="L8" s="26">
        <f>+G16+G19+E21</f>
        <v>0</v>
      </c>
      <c r="M8" s="26">
        <f>J8-L8</f>
        <v>0</v>
      </c>
    </row>
    <row r="9" spans="1:16" s="2" customFormat="1" ht="21.9" customHeight="1" x14ac:dyDescent="0.25">
      <c r="A9" s="3" t="s">
        <v>4</v>
      </c>
      <c r="B9" s="6" t="s">
        <v>111</v>
      </c>
      <c r="C9" s="28"/>
      <c r="D9" s="142" t="s">
        <v>12</v>
      </c>
      <c r="E9" s="143"/>
      <c r="F9" s="143"/>
      <c r="G9" s="144"/>
      <c r="H9" s="85" t="str">
        <f t="shared" ref="H9:H11" si="0">IFERROR(_xlfn.RANK.AVG(I9,$I$8:$I$11),"")</f>
        <v/>
      </c>
      <c r="I9" s="84" t="e">
        <f>+I17+J19+I20</f>
        <v>#VALUE!</v>
      </c>
      <c r="J9" s="26"/>
      <c r="K9" s="26"/>
      <c r="L9" s="26"/>
      <c r="M9" s="26"/>
    </row>
    <row r="10" spans="1:16" s="2" customFormat="1" ht="21.9" customHeight="1" x14ac:dyDescent="0.25">
      <c r="A10" s="5" t="s">
        <v>5</v>
      </c>
      <c r="B10" s="6" t="s">
        <v>112</v>
      </c>
      <c r="C10" s="29"/>
      <c r="D10" s="143" t="s">
        <v>15</v>
      </c>
      <c r="E10" s="145"/>
      <c r="F10" s="145"/>
      <c r="G10" s="146"/>
      <c r="H10" s="85" t="str">
        <f t="shared" si="0"/>
        <v/>
      </c>
      <c r="I10" s="84" t="e">
        <f>+I21+J18+J17</f>
        <v>#VALUE!</v>
      </c>
      <c r="J10" s="26">
        <f>+G17+G18+E21</f>
        <v>0</v>
      </c>
      <c r="K10" s="26" t="s">
        <v>31</v>
      </c>
      <c r="L10" s="26">
        <f>+E17+E18+G21</f>
        <v>0</v>
      </c>
      <c r="M10" s="26">
        <f>J10-L10</f>
        <v>0</v>
      </c>
    </row>
    <row r="11" spans="1:16" s="2" customFormat="1" ht="21.9" customHeight="1" thickBot="1" x14ac:dyDescent="0.3">
      <c r="A11" s="4" t="s">
        <v>6</v>
      </c>
      <c r="B11" s="7" t="s">
        <v>113</v>
      </c>
      <c r="C11" s="30"/>
      <c r="D11" s="147"/>
      <c r="E11" s="148"/>
      <c r="F11" s="148"/>
      <c r="G11" s="149"/>
      <c r="H11" s="85" t="str">
        <f t="shared" si="0"/>
        <v/>
      </c>
      <c r="I11" s="84" t="e">
        <f>+J16+I18+J20</f>
        <v>#VALUE!</v>
      </c>
      <c r="J11" s="26"/>
      <c r="K11" s="26"/>
      <c r="L11" s="26"/>
      <c r="M11" s="26"/>
    </row>
    <row r="12" spans="1:16" x14ac:dyDescent="0.25">
      <c r="A12" s="1"/>
      <c r="B12" s="1"/>
      <c r="C12" s="1"/>
      <c r="D12" s="1"/>
      <c r="E12" s="1"/>
      <c r="F12" s="1"/>
      <c r="G12" s="10" t="s">
        <v>16</v>
      </c>
      <c r="H12" s="10"/>
    </row>
    <row r="13" spans="1:16" ht="13.8" thickBot="1" x14ac:dyDescent="0.3">
      <c r="A13" s="1"/>
      <c r="B13" s="1"/>
      <c r="C13" s="1"/>
      <c r="D13" s="1"/>
      <c r="E13" s="1"/>
      <c r="F13" s="1"/>
      <c r="G13" s="10"/>
      <c r="H13" s="10"/>
    </row>
    <row r="14" spans="1:16" s="2" customFormat="1" ht="25.5" customHeight="1" x14ac:dyDescent="0.25">
      <c r="A14" s="128" t="s">
        <v>0</v>
      </c>
      <c r="B14" s="129"/>
      <c r="C14" s="129"/>
      <c r="D14" s="129"/>
      <c r="E14" s="129"/>
      <c r="F14" s="129"/>
      <c r="G14" s="130"/>
      <c r="H14" s="76"/>
      <c r="J14" s="37"/>
      <c r="K14" s="26"/>
      <c r="L14" s="35"/>
      <c r="M14" s="26"/>
    </row>
    <row r="15" spans="1:16" s="26" customFormat="1" ht="23.25" customHeight="1" x14ac:dyDescent="0.25">
      <c r="A15" s="40"/>
      <c r="B15" s="39" t="s">
        <v>1</v>
      </c>
      <c r="C15" s="39" t="s">
        <v>2</v>
      </c>
      <c r="D15" s="39" t="s">
        <v>33</v>
      </c>
      <c r="E15" s="131" t="s">
        <v>32</v>
      </c>
      <c r="F15" s="132"/>
      <c r="G15" s="133"/>
      <c r="H15" s="35" t="s">
        <v>34</v>
      </c>
    </row>
    <row r="16" spans="1:16" s="2" customFormat="1" ht="21.9" customHeight="1" x14ac:dyDescent="0.25">
      <c r="A16" s="11" t="s">
        <v>3</v>
      </c>
      <c r="B16" s="12" t="str">
        <f>B8</f>
        <v>Tým 1</v>
      </c>
      <c r="C16" s="12" t="str">
        <f>B11</f>
        <v>Tým 4</v>
      </c>
      <c r="D16" s="12"/>
      <c r="E16" s="19"/>
      <c r="F16" s="16" t="s">
        <v>31</v>
      </c>
      <c r="G16" s="22"/>
      <c r="H16" s="49">
        <v>0.39583333333333331</v>
      </c>
      <c r="I16" s="66" t="str">
        <f>IF(AND(ISNUMBER(E16),ISNUMBER(G16)),IF(G16&lt;E16,3,IF(G16&gt;E16,1,2)),"")</f>
        <v/>
      </c>
      <c r="J16" s="73" t="str">
        <f>IF(AND(ISNUMBER(E16),ISNUMBER(G16)),IF(G16&gt;E16,3,IF(G16&lt;E16,1,2)),"")</f>
        <v/>
      </c>
      <c r="K16" s="26"/>
      <c r="L16" s="38"/>
      <c r="M16" s="26"/>
    </row>
    <row r="17" spans="1:13" s="2" customFormat="1" ht="21.9" customHeight="1" x14ac:dyDescent="0.25">
      <c r="A17" s="3" t="s">
        <v>4</v>
      </c>
      <c r="B17" s="6" t="str">
        <f>B9</f>
        <v>Tým 2</v>
      </c>
      <c r="C17" s="6" t="str">
        <f>B10</f>
        <v>Tým 3</v>
      </c>
      <c r="D17" s="6"/>
      <c r="E17" s="20"/>
      <c r="F17" s="17" t="s">
        <v>31</v>
      </c>
      <c r="G17" s="23"/>
      <c r="H17" s="49">
        <f t="shared" ref="H17:H21" si="1">H16+$P$3/60/24</f>
        <v>0.40833333333333333</v>
      </c>
      <c r="I17" s="66" t="str">
        <f t="shared" ref="I17:I21" si="2">IF(AND(ISNUMBER(E17),ISNUMBER(G17)),IF(G17&lt;E17,3,IF(G17&gt;E17,1,2)),"")</f>
        <v/>
      </c>
      <c r="J17" s="73" t="str">
        <f t="shared" ref="J17:J21" si="3">IF(AND(ISNUMBER(E17),ISNUMBER(G17)),IF(G17&gt;E17,3,IF(G17&lt;E17,1,2)),"")</f>
        <v/>
      </c>
      <c r="K17" s="26"/>
      <c r="L17" s="38"/>
      <c r="M17" s="26"/>
    </row>
    <row r="18" spans="1:13" s="2" customFormat="1" ht="21.9" customHeight="1" x14ac:dyDescent="0.25">
      <c r="A18" s="3" t="s">
        <v>5</v>
      </c>
      <c r="B18" s="6" t="str">
        <f>B11</f>
        <v>Tým 4</v>
      </c>
      <c r="C18" s="6" t="str">
        <f>B10</f>
        <v>Tým 3</v>
      </c>
      <c r="D18" s="6"/>
      <c r="E18" s="20"/>
      <c r="F18" s="17" t="s">
        <v>31</v>
      </c>
      <c r="G18" s="23"/>
      <c r="H18" s="49">
        <f t="shared" si="1"/>
        <v>0.42083333333333334</v>
      </c>
      <c r="I18" s="66" t="str">
        <f t="shared" si="2"/>
        <v/>
      </c>
      <c r="J18" s="73" t="str">
        <f t="shared" si="3"/>
        <v/>
      </c>
      <c r="K18" s="26"/>
      <c r="L18" s="38"/>
      <c r="M18" s="26"/>
    </row>
    <row r="19" spans="1:13" s="2" customFormat="1" ht="21.9" customHeight="1" x14ac:dyDescent="0.25">
      <c r="A19" s="3" t="s">
        <v>6</v>
      </c>
      <c r="B19" s="6" t="str">
        <f>B8</f>
        <v>Tým 1</v>
      </c>
      <c r="C19" s="6" t="str">
        <f>B9</f>
        <v>Tým 2</v>
      </c>
      <c r="D19" s="6"/>
      <c r="E19" s="20"/>
      <c r="F19" s="17" t="s">
        <v>31</v>
      </c>
      <c r="G19" s="23"/>
      <c r="H19" s="49">
        <f t="shared" si="1"/>
        <v>0.43333333333333335</v>
      </c>
      <c r="I19" s="66" t="str">
        <f t="shared" si="2"/>
        <v/>
      </c>
      <c r="J19" s="73" t="str">
        <f t="shared" si="3"/>
        <v/>
      </c>
      <c r="K19" s="26"/>
      <c r="L19" s="38"/>
      <c r="M19" s="26"/>
    </row>
    <row r="20" spans="1:13" s="2" customFormat="1" ht="21.9" customHeight="1" x14ac:dyDescent="0.25">
      <c r="A20" s="3" t="s">
        <v>7</v>
      </c>
      <c r="B20" s="6" t="str">
        <f>B9</f>
        <v>Tým 2</v>
      </c>
      <c r="C20" s="6" t="str">
        <f>B11</f>
        <v>Tým 4</v>
      </c>
      <c r="D20" s="6"/>
      <c r="E20" s="20"/>
      <c r="F20" s="17" t="s">
        <v>31</v>
      </c>
      <c r="G20" s="23"/>
      <c r="H20" s="49">
        <f t="shared" si="1"/>
        <v>0.44583333333333336</v>
      </c>
      <c r="I20" s="66" t="str">
        <f t="shared" si="2"/>
        <v/>
      </c>
      <c r="J20" s="73" t="str">
        <f t="shared" si="3"/>
        <v/>
      </c>
      <c r="K20" s="26"/>
      <c r="L20" s="38"/>
      <c r="M20" s="26"/>
    </row>
    <row r="21" spans="1:13" s="2" customFormat="1" ht="21.9" customHeight="1" thickBot="1" x14ac:dyDescent="0.3">
      <c r="A21" s="4" t="s">
        <v>8</v>
      </c>
      <c r="B21" s="7" t="str">
        <f>B10</f>
        <v>Tým 3</v>
      </c>
      <c r="C21" s="7" t="str">
        <f>B8</f>
        <v>Tým 1</v>
      </c>
      <c r="D21" s="7"/>
      <c r="E21" s="21"/>
      <c r="F21" s="18" t="s">
        <v>31</v>
      </c>
      <c r="G21" s="24"/>
      <c r="H21" s="49">
        <f t="shared" si="1"/>
        <v>0.45833333333333337</v>
      </c>
      <c r="I21" s="66" t="str">
        <f t="shared" si="2"/>
        <v/>
      </c>
      <c r="J21" s="73" t="str">
        <f t="shared" si="3"/>
        <v/>
      </c>
      <c r="K21" s="26"/>
      <c r="L21" s="38"/>
      <c r="M21" s="26"/>
    </row>
    <row r="22" spans="1:13" x14ac:dyDescent="0.25">
      <c r="H22" s="49"/>
    </row>
    <row r="23" spans="1:13" ht="45.6" customHeight="1" x14ac:dyDescent="0.25">
      <c r="A23" s="134"/>
      <c r="B23" s="135"/>
      <c r="C23" s="135"/>
      <c r="D23" s="135"/>
      <c r="E23" s="135"/>
      <c r="F23" s="135"/>
      <c r="G23" s="135"/>
      <c r="H23" s="43"/>
    </row>
    <row r="24" spans="1:13" x14ac:dyDescent="0.25">
      <c r="A24" s="134"/>
      <c r="B24" s="135"/>
      <c r="C24" s="135"/>
      <c r="D24" s="135"/>
      <c r="E24" s="135"/>
      <c r="F24" s="135"/>
      <c r="G24" s="135"/>
      <c r="H24" s="43"/>
    </row>
  </sheetData>
  <mergeCells count="16">
    <mergeCell ref="A14:G14"/>
    <mergeCell ref="E15:G15"/>
    <mergeCell ref="A23:G23"/>
    <mergeCell ref="A24:G24"/>
    <mergeCell ref="A6:G6"/>
    <mergeCell ref="D7:G7"/>
    <mergeCell ref="D8:G8"/>
    <mergeCell ref="D9:G9"/>
    <mergeCell ref="D10:G10"/>
    <mergeCell ref="D11:G11"/>
    <mergeCell ref="A1:B1"/>
    <mergeCell ref="D1:G1"/>
    <mergeCell ref="E2:G2"/>
    <mergeCell ref="E3:G3"/>
    <mergeCell ref="A2:B3"/>
    <mergeCell ref="C2:C3"/>
  </mergeCells>
  <pageMargins left="0.78740157499999996" right="0.78740157499999996" top="0.984251969" bottom="0.984251969" header="0.4921259845" footer="0.4921259845"/>
  <pageSetup paperSize="9" scale="8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39">
    <tabColor rgb="FF0070C0"/>
    <pageSetUpPr fitToPage="1"/>
  </sheetPr>
  <dimension ref="A1:R26"/>
  <sheetViews>
    <sheetView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bestFit="1" customWidth="1"/>
    <col min="9" max="9" width="8.554687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</cols>
  <sheetData>
    <row r="1" spans="1:18" ht="31.5" customHeight="1" thickBot="1" x14ac:dyDescent="0.3">
      <c r="A1" s="115">
        <v>44660</v>
      </c>
      <c r="B1" s="116"/>
      <c r="C1" s="80" t="s">
        <v>105</v>
      </c>
      <c r="D1" s="117" t="s">
        <v>117</v>
      </c>
      <c r="E1" s="117"/>
      <c r="F1" s="117"/>
      <c r="G1" s="118"/>
    </row>
    <row r="2" spans="1:18" ht="22.5" customHeight="1" thickBot="1" x14ac:dyDescent="0.3">
      <c r="A2" s="123" t="s">
        <v>106</v>
      </c>
      <c r="B2" s="124"/>
      <c r="C2" s="126" t="s">
        <v>107</v>
      </c>
      <c r="D2" s="25" t="s">
        <v>13</v>
      </c>
      <c r="E2" s="119" t="s">
        <v>109</v>
      </c>
      <c r="F2" s="119"/>
      <c r="G2" s="120"/>
    </row>
    <row r="3" spans="1:18" ht="18" customHeight="1" thickBot="1" x14ac:dyDescent="0.3">
      <c r="A3" s="125"/>
      <c r="B3" s="125"/>
      <c r="C3" s="127"/>
      <c r="D3" s="36" t="s">
        <v>35</v>
      </c>
      <c r="E3" s="121">
        <v>4</v>
      </c>
      <c r="F3" s="121"/>
      <c r="G3" s="122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x14ac:dyDescent="0.25">
      <c r="A6" s="128" t="s">
        <v>9</v>
      </c>
      <c r="B6" s="129"/>
      <c r="C6" s="129"/>
      <c r="D6" s="129"/>
      <c r="E6" s="129"/>
      <c r="F6" s="129"/>
      <c r="G6" s="130"/>
      <c r="H6"/>
      <c r="I6" s="26"/>
      <c r="J6" s="26"/>
      <c r="K6" s="26"/>
      <c r="L6" s="26"/>
      <c r="M6" s="26"/>
    </row>
    <row r="7" spans="1:18" s="2" customFormat="1" ht="28.5" customHeight="1" x14ac:dyDescent="0.25">
      <c r="A7" s="13"/>
      <c r="B7" s="14" t="s">
        <v>14</v>
      </c>
      <c r="C7" s="15"/>
      <c r="D7" s="150" t="s">
        <v>10</v>
      </c>
      <c r="E7" s="151"/>
      <c r="F7" s="151"/>
      <c r="G7" s="152"/>
      <c r="H7" s="45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70"/>
      <c r="P7" s="70"/>
      <c r="Q7" s="70"/>
      <c r="R7" s="68"/>
    </row>
    <row r="8" spans="1:18" s="2" customFormat="1" ht="21.9" customHeight="1" x14ac:dyDescent="0.25">
      <c r="A8" s="11" t="s">
        <v>3</v>
      </c>
      <c r="B8" s="12" t="s">
        <v>110</v>
      </c>
      <c r="C8" s="27"/>
      <c r="D8" s="153" t="s">
        <v>18</v>
      </c>
      <c r="E8" s="154"/>
      <c r="F8" s="154"/>
      <c r="G8" s="155"/>
      <c r="H8" s="45" t="str">
        <f>IFERROR(_xlfn.RANK.AVG(I8,$I$8:$I$12),"")</f>
        <v/>
      </c>
      <c r="I8" s="84" t="e">
        <f>I19+I21+J24+J26</f>
        <v>#VALUE!</v>
      </c>
      <c r="J8" s="26">
        <f>E19+E21+G24+G26</f>
        <v>0</v>
      </c>
      <c r="K8" s="26" t="s">
        <v>31</v>
      </c>
      <c r="L8" s="26">
        <f>G19+G21+E24+E26</f>
        <v>0</v>
      </c>
      <c r="M8" s="26">
        <f>J8-L8</f>
        <v>0</v>
      </c>
      <c r="O8" s="70"/>
      <c r="P8" s="44">
        <v>1</v>
      </c>
      <c r="Q8" s="44">
        <f>_xlfn.XLOOKUP(P8,$C$8:$C$12,$B$8:$B$12,0)</f>
        <v>0</v>
      </c>
      <c r="R8" s="68"/>
    </row>
    <row r="9" spans="1:18" s="2" customFormat="1" ht="21.9" customHeight="1" x14ac:dyDescent="0.25">
      <c r="A9" s="3" t="s">
        <v>4</v>
      </c>
      <c r="B9" s="12" t="s">
        <v>111</v>
      </c>
      <c r="C9" s="31"/>
      <c r="D9" s="143" t="s">
        <v>19</v>
      </c>
      <c r="E9" s="145"/>
      <c r="F9" s="145"/>
      <c r="G9" s="156"/>
      <c r="H9" s="45" t="str">
        <f t="shared" ref="H9:H12" si="0">IFERROR(_xlfn.RANK.AVG(I9,$I$8:$I$12),"")</f>
        <v/>
      </c>
      <c r="I9" s="84" t="e">
        <f>I17+J19+I22+J25</f>
        <v>#VALUE!</v>
      </c>
      <c r="J9" s="26">
        <f>G19+E22+E17+G25</f>
        <v>0</v>
      </c>
      <c r="K9" s="26" t="s">
        <v>31</v>
      </c>
      <c r="L9" s="26">
        <f>G17+E19+G22+E25</f>
        <v>0</v>
      </c>
      <c r="M9" s="26">
        <f>J9-L9</f>
        <v>0</v>
      </c>
      <c r="O9" s="70"/>
      <c r="P9" s="44">
        <v>2</v>
      </c>
      <c r="Q9" s="44">
        <f t="shared" ref="Q9:Q12" si="1">_xlfn.XLOOKUP(P9,$C$8:$C$12,$B$8:$B$12,0)</f>
        <v>0</v>
      </c>
      <c r="R9" s="68"/>
    </row>
    <row r="10" spans="1:18" s="2" customFormat="1" ht="21.9" customHeight="1" x14ac:dyDescent="0.25">
      <c r="A10" s="5" t="s">
        <v>5</v>
      </c>
      <c r="B10" s="12" t="s">
        <v>112</v>
      </c>
      <c r="C10" s="32"/>
      <c r="D10" s="143" t="s">
        <v>15</v>
      </c>
      <c r="E10" s="145"/>
      <c r="F10" s="145"/>
      <c r="G10" s="156"/>
      <c r="H10" s="45" t="str">
        <f t="shared" si="0"/>
        <v/>
      </c>
      <c r="I10" s="26" t="e">
        <f>I18+J20+J22+I24</f>
        <v>#VALUE!</v>
      </c>
      <c r="J10" s="26">
        <f>E18+G20+G22+E24</f>
        <v>0</v>
      </c>
      <c r="K10" s="26" t="s">
        <v>31</v>
      </c>
      <c r="L10" s="26">
        <f>G18+E20+E22+G24</f>
        <v>0</v>
      </c>
      <c r="M10" s="26">
        <f>J10-L10</f>
        <v>0</v>
      </c>
      <c r="O10" s="70"/>
      <c r="P10" s="44">
        <v>3</v>
      </c>
      <c r="Q10" s="44">
        <f t="shared" si="1"/>
        <v>0</v>
      </c>
      <c r="R10" s="68"/>
    </row>
    <row r="11" spans="1:18" s="2" customFormat="1" ht="21.9" customHeight="1" x14ac:dyDescent="0.25">
      <c r="A11" s="5" t="s">
        <v>6</v>
      </c>
      <c r="B11" s="12" t="s">
        <v>113</v>
      </c>
      <c r="C11" s="32"/>
      <c r="D11" s="143" t="s">
        <v>30</v>
      </c>
      <c r="E11" s="145"/>
      <c r="F11" s="145"/>
      <c r="G11" s="156"/>
      <c r="H11" s="45" t="str">
        <f t="shared" si="0"/>
        <v/>
      </c>
      <c r="I11" s="26" t="e">
        <f>J18+J21+I23+I25</f>
        <v>#VALUE!</v>
      </c>
      <c r="J11" s="26">
        <f>G18+G21+E23+E25</f>
        <v>0</v>
      </c>
      <c r="K11" s="26" t="s">
        <v>31</v>
      </c>
      <c r="L11" s="26">
        <f>E18+E21+G23+G25</f>
        <v>0</v>
      </c>
      <c r="M11" s="26">
        <f>J11-L11</f>
        <v>0</v>
      </c>
      <c r="O11" s="70"/>
      <c r="P11" s="44">
        <v>4</v>
      </c>
      <c r="Q11" s="44">
        <f t="shared" si="1"/>
        <v>0</v>
      </c>
      <c r="R11" s="68"/>
    </row>
    <row r="12" spans="1:18" s="2" customFormat="1" ht="21.9" customHeight="1" thickBot="1" x14ac:dyDescent="0.3">
      <c r="A12" s="4" t="s">
        <v>7</v>
      </c>
      <c r="B12" s="7" t="s">
        <v>116</v>
      </c>
      <c r="C12" s="33"/>
      <c r="D12" s="157" t="s">
        <v>20</v>
      </c>
      <c r="E12" s="158"/>
      <c r="F12" s="158"/>
      <c r="G12" s="159"/>
      <c r="H12" s="45" t="str">
        <f t="shared" si="0"/>
        <v/>
      </c>
      <c r="I12" s="26" t="e">
        <f>J17+I20+J23+I26</f>
        <v>#VALUE!</v>
      </c>
      <c r="J12" s="26">
        <f>G17+E20+G23+E26</f>
        <v>0</v>
      </c>
      <c r="K12" s="26" t="s">
        <v>31</v>
      </c>
      <c r="L12" s="26">
        <f>E17+G20+E23+G26</f>
        <v>0</v>
      </c>
      <c r="M12" s="26">
        <f>J12-L12</f>
        <v>0</v>
      </c>
      <c r="O12" s="70"/>
      <c r="P12" s="44">
        <v>5</v>
      </c>
      <c r="Q12" s="44">
        <f t="shared" si="1"/>
        <v>0</v>
      </c>
      <c r="R12" s="68"/>
    </row>
    <row r="13" spans="1:18" x14ac:dyDescent="0.25">
      <c r="A13" s="1"/>
      <c r="B13" s="1"/>
      <c r="C13" s="9"/>
      <c r="D13" s="8"/>
      <c r="E13" s="10" t="s">
        <v>17</v>
      </c>
      <c r="F13" s="8"/>
      <c r="G13" s="10"/>
      <c r="O13" s="71"/>
      <c r="P13" s="71"/>
      <c r="Q13" s="71"/>
      <c r="R13" s="69"/>
    </row>
    <row r="14" spans="1:18" ht="13.8" thickBot="1" x14ac:dyDescent="0.3">
      <c r="A14" s="1"/>
      <c r="B14" s="1"/>
      <c r="C14" s="1"/>
      <c r="D14" s="8"/>
      <c r="E14" s="8"/>
      <c r="F14" s="8"/>
      <c r="G14" s="8"/>
      <c r="O14" s="69"/>
      <c r="P14" s="69"/>
      <c r="Q14" s="69"/>
      <c r="R14" s="69"/>
    </row>
    <row r="15" spans="1:18" s="2" customFormat="1" ht="25.5" customHeight="1" x14ac:dyDescent="0.25">
      <c r="A15" s="128" t="s">
        <v>0</v>
      </c>
      <c r="B15" s="129"/>
      <c r="C15" s="129"/>
      <c r="D15" s="129"/>
      <c r="E15" s="129"/>
      <c r="F15" s="129"/>
      <c r="G15" s="130"/>
      <c r="H15"/>
      <c r="I15" s="26"/>
      <c r="J15" s="26"/>
      <c r="K15" s="26"/>
      <c r="L15" s="26"/>
      <c r="M15" s="26"/>
      <c r="O15" s="68"/>
      <c r="P15" s="68"/>
      <c r="Q15" s="68"/>
      <c r="R15" s="68"/>
    </row>
    <row r="16" spans="1:18" s="26" customFormat="1" ht="23.25" customHeight="1" x14ac:dyDescent="0.25">
      <c r="A16" s="40"/>
      <c r="B16" s="39" t="s">
        <v>1</v>
      </c>
      <c r="C16" s="39" t="s">
        <v>2</v>
      </c>
      <c r="D16" s="39" t="s">
        <v>33</v>
      </c>
      <c r="E16" s="131" t="s">
        <v>32</v>
      </c>
      <c r="F16" s="132"/>
      <c r="G16" s="133"/>
      <c r="H16" s="35" t="s">
        <v>34</v>
      </c>
      <c r="I16" s="65"/>
      <c r="J16" s="37"/>
      <c r="L16" s="35"/>
    </row>
    <row r="17" spans="1:13" s="2" customFormat="1" ht="21.9" customHeight="1" x14ac:dyDescent="0.25">
      <c r="A17" s="11" t="s">
        <v>3</v>
      </c>
      <c r="B17" s="12" t="str">
        <f>B9</f>
        <v>Tým 2</v>
      </c>
      <c r="C17" s="12" t="str">
        <f>B12</f>
        <v>Tým 5</v>
      </c>
      <c r="D17" s="12"/>
      <c r="E17" s="19"/>
      <c r="F17" s="16" t="s">
        <v>31</v>
      </c>
      <c r="G17" s="22"/>
      <c r="H17" s="49">
        <v>0.39583333333333331</v>
      </c>
      <c r="I17" s="66" t="str">
        <f t="shared" ref="I17:I26" si="2">IF(AND(ISNUMBER(E17),ISNUMBER(G17)),IF(G17&lt;E17,3,IF(G17&gt;E17,1,2)),"")</f>
        <v/>
      </c>
      <c r="J17" s="73" t="str">
        <f>IF(AND(ISNUMBER(E17),ISNUMBER(G17)),IF(G17&gt;E17,3,IF(G17&lt;E17,1,2)),"")</f>
        <v/>
      </c>
      <c r="K17" s="26" t="str">
        <f>IF(AND(ISNUMBER(F17),ISNUMBER(I17)),IF(I17&gt;F17,3,IF(I17&lt;F17,1,2)),"")</f>
        <v/>
      </c>
      <c r="L17" s="38"/>
      <c r="M17" s="26"/>
    </row>
    <row r="18" spans="1:13" s="2" customFormat="1" ht="21.9" customHeight="1" x14ac:dyDescent="0.25">
      <c r="A18" s="11" t="s">
        <v>4</v>
      </c>
      <c r="B18" s="12" t="str">
        <f>B10</f>
        <v>Tým 3</v>
      </c>
      <c r="C18" s="12" t="str">
        <f>B11</f>
        <v>Tým 4</v>
      </c>
      <c r="D18" s="12"/>
      <c r="E18" s="20"/>
      <c r="F18" s="17" t="s">
        <v>31</v>
      </c>
      <c r="G18" s="23"/>
      <c r="H18" s="49">
        <f>H17+$P$3/60/24</f>
        <v>0.40208333333333329</v>
      </c>
      <c r="I18" s="66" t="str">
        <f t="shared" si="2"/>
        <v/>
      </c>
      <c r="J18" s="73" t="str">
        <f t="shared" ref="J18:J26" si="3">IF(AND(ISNUMBER(E18),ISNUMBER(G18)),IF(G18&gt;E18,3,IF(G18&lt;E18,1,2)),"")</f>
        <v/>
      </c>
      <c r="K18" s="26"/>
      <c r="L18" s="38"/>
      <c r="M18" s="26"/>
    </row>
    <row r="19" spans="1:13" s="2" customFormat="1" ht="21.9" customHeight="1" x14ac:dyDescent="0.25">
      <c r="A19" s="11" t="s">
        <v>5</v>
      </c>
      <c r="B19" s="12" t="str">
        <f>B8</f>
        <v>Tým 1</v>
      </c>
      <c r="C19" s="12" t="str">
        <f>B9</f>
        <v>Tým 2</v>
      </c>
      <c r="D19" s="12"/>
      <c r="E19" s="20"/>
      <c r="F19" s="17" t="s">
        <v>31</v>
      </c>
      <c r="G19" s="23"/>
      <c r="H19" s="49">
        <f t="shared" ref="H19:H26" si="4">H18+$P$3/60/24</f>
        <v>0.40833333333333327</v>
      </c>
      <c r="I19" s="66" t="str">
        <f t="shared" si="2"/>
        <v/>
      </c>
      <c r="J19" s="73" t="str">
        <f t="shared" si="3"/>
        <v/>
      </c>
      <c r="K19" s="26"/>
      <c r="L19" s="38"/>
      <c r="M19" s="26"/>
    </row>
    <row r="20" spans="1:13" s="2" customFormat="1" ht="21.9" customHeight="1" x14ac:dyDescent="0.25">
      <c r="A20" s="11" t="s">
        <v>6</v>
      </c>
      <c r="B20" s="12" t="str">
        <f>B12</f>
        <v>Tým 5</v>
      </c>
      <c r="C20" s="12" t="str">
        <f>B10</f>
        <v>Tým 3</v>
      </c>
      <c r="D20" s="12"/>
      <c r="E20" s="20"/>
      <c r="F20" s="17" t="s">
        <v>31</v>
      </c>
      <c r="G20" s="23"/>
      <c r="H20" s="49">
        <f t="shared" si="4"/>
        <v>0.41458333333333325</v>
      </c>
      <c r="I20" s="66" t="str">
        <f t="shared" si="2"/>
        <v/>
      </c>
      <c r="J20" s="73" t="str">
        <f t="shared" si="3"/>
        <v/>
      </c>
      <c r="K20" s="26"/>
      <c r="L20" s="38"/>
      <c r="M20" s="26"/>
    </row>
    <row r="21" spans="1:13" s="2" customFormat="1" ht="21.9" customHeight="1" x14ac:dyDescent="0.25">
      <c r="A21" s="11" t="s">
        <v>7</v>
      </c>
      <c r="B21" s="12" t="str">
        <f>B8</f>
        <v>Tým 1</v>
      </c>
      <c r="C21" s="12" t="str">
        <f>B11</f>
        <v>Tým 4</v>
      </c>
      <c r="D21" s="12"/>
      <c r="E21" s="20"/>
      <c r="F21" s="17" t="s">
        <v>31</v>
      </c>
      <c r="G21" s="23"/>
      <c r="H21" s="49">
        <f t="shared" si="4"/>
        <v>0.42083333333333323</v>
      </c>
      <c r="I21" s="66" t="str">
        <f t="shared" si="2"/>
        <v/>
      </c>
      <c r="J21" s="73" t="str">
        <f t="shared" si="3"/>
        <v/>
      </c>
      <c r="K21" s="26"/>
      <c r="L21" s="38"/>
      <c r="M21" s="26"/>
    </row>
    <row r="22" spans="1:13" s="2" customFormat="1" ht="21.9" customHeight="1" x14ac:dyDescent="0.25">
      <c r="A22" s="3" t="s">
        <v>8</v>
      </c>
      <c r="B22" s="6" t="str">
        <f>B9</f>
        <v>Tým 2</v>
      </c>
      <c r="C22" s="6" t="str">
        <f>B10</f>
        <v>Tým 3</v>
      </c>
      <c r="D22" s="6"/>
      <c r="E22" s="20"/>
      <c r="F22" s="17" t="s">
        <v>31</v>
      </c>
      <c r="G22" s="23"/>
      <c r="H22" s="49">
        <f t="shared" si="4"/>
        <v>0.4270833333333332</v>
      </c>
      <c r="I22" s="66" t="str">
        <f t="shared" si="2"/>
        <v/>
      </c>
      <c r="J22" s="73" t="str">
        <f t="shared" si="3"/>
        <v/>
      </c>
      <c r="K22" s="26"/>
      <c r="L22" s="38"/>
      <c r="M22" s="26"/>
    </row>
    <row r="23" spans="1:13" s="2" customFormat="1" ht="21.9" customHeight="1" x14ac:dyDescent="0.25">
      <c r="A23" s="3" t="s">
        <v>21</v>
      </c>
      <c r="B23" s="6" t="str">
        <f>B11</f>
        <v>Tým 4</v>
      </c>
      <c r="C23" s="6" t="str">
        <f>B12</f>
        <v>Tým 5</v>
      </c>
      <c r="D23" s="6"/>
      <c r="E23" s="20"/>
      <c r="F23" s="17" t="s">
        <v>31</v>
      </c>
      <c r="G23" s="23"/>
      <c r="H23" s="49">
        <f t="shared" si="4"/>
        <v>0.43333333333333318</v>
      </c>
      <c r="I23" s="66" t="str">
        <f t="shared" si="2"/>
        <v/>
      </c>
      <c r="J23" s="73" t="str">
        <f t="shared" si="3"/>
        <v/>
      </c>
      <c r="K23" s="26"/>
      <c r="L23" s="38"/>
      <c r="M23" s="26"/>
    </row>
    <row r="24" spans="1:13" s="2" customFormat="1" ht="21.9" customHeight="1" x14ac:dyDescent="0.25">
      <c r="A24" s="3" t="s">
        <v>22</v>
      </c>
      <c r="B24" s="6" t="str">
        <f>B10</f>
        <v>Tým 3</v>
      </c>
      <c r="C24" s="6" t="str">
        <f>B8</f>
        <v>Tým 1</v>
      </c>
      <c r="D24" s="6"/>
      <c r="E24" s="20"/>
      <c r="F24" s="17" t="s">
        <v>31</v>
      </c>
      <c r="G24" s="23"/>
      <c r="H24" s="49">
        <f t="shared" si="4"/>
        <v>0.43958333333333316</v>
      </c>
      <c r="I24" s="66" t="str">
        <f t="shared" si="2"/>
        <v/>
      </c>
      <c r="J24" s="73" t="str">
        <f t="shared" si="3"/>
        <v/>
      </c>
      <c r="K24" s="26"/>
      <c r="L24" s="38"/>
      <c r="M24" s="26"/>
    </row>
    <row r="25" spans="1:13" s="2" customFormat="1" ht="21.9" customHeight="1" x14ac:dyDescent="0.25">
      <c r="A25" s="3" t="s">
        <v>23</v>
      </c>
      <c r="B25" s="6" t="str">
        <f>B11</f>
        <v>Tým 4</v>
      </c>
      <c r="C25" s="6" t="str">
        <f>B9</f>
        <v>Tým 2</v>
      </c>
      <c r="D25" s="6"/>
      <c r="E25" s="20"/>
      <c r="F25" s="17" t="s">
        <v>31</v>
      </c>
      <c r="G25" s="23"/>
      <c r="H25" s="49">
        <f t="shared" si="4"/>
        <v>0.44583333333333314</v>
      </c>
      <c r="I25" s="66" t="str">
        <f t="shared" si="2"/>
        <v/>
      </c>
      <c r="J25" s="73" t="str">
        <f t="shared" si="3"/>
        <v/>
      </c>
      <c r="K25" s="26"/>
      <c r="L25" s="38"/>
      <c r="M25" s="26"/>
    </row>
    <row r="26" spans="1:13" s="2" customFormat="1" ht="21.9" customHeight="1" thickBot="1" x14ac:dyDescent="0.3">
      <c r="A26" s="4" t="s">
        <v>24</v>
      </c>
      <c r="B26" s="7" t="str">
        <f>B12</f>
        <v>Tým 5</v>
      </c>
      <c r="C26" s="7" t="str">
        <f>B8</f>
        <v>Tým 1</v>
      </c>
      <c r="D26" s="7"/>
      <c r="E26" s="21"/>
      <c r="F26" s="18" t="s">
        <v>31</v>
      </c>
      <c r="G26" s="24"/>
      <c r="H26" s="49">
        <f t="shared" si="4"/>
        <v>0.45208333333333311</v>
      </c>
      <c r="I26" s="66" t="str">
        <f t="shared" si="2"/>
        <v/>
      </c>
      <c r="J26" s="73" t="str">
        <f t="shared" si="3"/>
        <v/>
      </c>
      <c r="K26" s="26"/>
      <c r="L26" s="38"/>
      <c r="M26" s="26"/>
    </row>
  </sheetData>
  <mergeCells count="15">
    <mergeCell ref="A15:G15"/>
    <mergeCell ref="E16:G16"/>
    <mergeCell ref="D7:G7"/>
    <mergeCell ref="D8:G8"/>
    <mergeCell ref="D9:G9"/>
    <mergeCell ref="D10:G10"/>
    <mergeCell ref="D11:G11"/>
    <mergeCell ref="D12:G12"/>
    <mergeCell ref="A6:G6"/>
    <mergeCell ref="E3:G3"/>
    <mergeCell ref="A1:B1"/>
    <mergeCell ref="D1:G1"/>
    <mergeCell ref="E2:G2"/>
    <mergeCell ref="A2:B3"/>
    <mergeCell ref="C2:C3"/>
  </mergeCells>
  <pageMargins left="0.56999999999999995" right="0.2" top="0.984251969" bottom="0.984251969" header="0.4921259845" footer="0.4921259845"/>
  <pageSetup paperSize="9" scale="9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R32"/>
  <sheetViews>
    <sheetView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bestFit="1" customWidth="1"/>
    <col min="9" max="9" width="8.554687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</cols>
  <sheetData>
    <row r="1" spans="1:18" ht="31.5" customHeight="1" thickBot="1" x14ac:dyDescent="0.3">
      <c r="A1" s="115">
        <v>44660</v>
      </c>
      <c r="B1" s="116"/>
      <c r="C1" s="80" t="s">
        <v>105</v>
      </c>
      <c r="D1" s="117" t="s">
        <v>118</v>
      </c>
      <c r="E1" s="117"/>
      <c r="F1" s="117"/>
      <c r="G1" s="118"/>
    </row>
    <row r="2" spans="1:18" ht="22.5" customHeight="1" thickBot="1" x14ac:dyDescent="0.3">
      <c r="A2" s="123" t="s">
        <v>106</v>
      </c>
      <c r="B2" s="124"/>
      <c r="C2" s="126" t="s">
        <v>107</v>
      </c>
      <c r="D2" s="25" t="s">
        <v>13</v>
      </c>
      <c r="E2" s="119" t="s">
        <v>109</v>
      </c>
      <c r="F2" s="119"/>
      <c r="G2" s="120"/>
    </row>
    <row r="3" spans="1:18" ht="18" customHeight="1" thickBot="1" x14ac:dyDescent="0.3">
      <c r="A3" s="125"/>
      <c r="B3" s="125"/>
      <c r="C3" s="127"/>
      <c r="D3" s="36" t="s">
        <v>35</v>
      </c>
      <c r="E3" s="121">
        <v>4</v>
      </c>
      <c r="F3" s="121"/>
      <c r="G3" s="122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x14ac:dyDescent="0.25">
      <c r="A6" s="128" t="s">
        <v>9</v>
      </c>
      <c r="B6" s="129"/>
      <c r="C6" s="129"/>
      <c r="D6" s="129"/>
      <c r="E6" s="129"/>
      <c r="F6" s="129"/>
      <c r="G6" s="130"/>
      <c r="H6"/>
      <c r="I6" s="26"/>
      <c r="J6" s="26"/>
      <c r="K6" s="26"/>
      <c r="L6" s="26"/>
      <c r="M6" s="26"/>
    </row>
    <row r="7" spans="1:18" s="2" customFormat="1" ht="28.5" customHeight="1" x14ac:dyDescent="0.25">
      <c r="A7" s="13"/>
      <c r="B7" s="14" t="s">
        <v>14</v>
      </c>
      <c r="C7" s="15"/>
      <c r="D7" s="150" t="s">
        <v>10</v>
      </c>
      <c r="E7" s="151"/>
      <c r="F7" s="151"/>
      <c r="G7" s="152"/>
      <c r="H7" s="45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70"/>
      <c r="P7" s="70"/>
      <c r="Q7" s="70"/>
      <c r="R7" s="68"/>
    </row>
    <row r="8" spans="1:18" s="2" customFormat="1" ht="21.9" customHeight="1" x14ac:dyDescent="0.25">
      <c r="A8" s="11" t="s">
        <v>3</v>
      </c>
      <c r="B8" s="12" t="s">
        <v>110</v>
      </c>
      <c r="C8" s="27"/>
      <c r="D8" s="153" t="s">
        <v>120</v>
      </c>
      <c r="E8" s="154"/>
      <c r="F8" s="154"/>
      <c r="G8" s="155"/>
      <c r="H8" s="45">
        <f>IFERROR(_xlfn.RANK.AVG(I8,$I$8:$I$13),"")</f>
        <v>3.5</v>
      </c>
      <c r="I8" s="84">
        <f>SUMIFS($I$18:$I$32,$B$18:$B$32,$B8)+SUMIFS($J$18:$J$32,$C$18:$C$32,$B8)</f>
        <v>0</v>
      </c>
      <c r="J8" s="26">
        <f>SUMIFS($E$18:$E$32,$B$18:$B$32,$B8)+SUMIFS($G$18:$G$32,$C$18:$C$32,$B8)</f>
        <v>0</v>
      </c>
      <c r="K8" s="26" t="s">
        <v>31</v>
      </c>
      <c r="L8" s="26">
        <f>SUMIFS($E$18:$E$32,$C$18:$C$32,$B8)+SUMIFS($G$18:$G$32,$B$18:$B$32,$B8)</f>
        <v>0</v>
      </c>
      <c r="M8" s="26">
        <f t="shared" ref="M8:M13" si="0">J8-L8</f>
        <v>0</v>
      </c>
      <c r="O8" s="70"/>
      <c r="P8" s="44">
        <v>1</v>
      </c>
      <c r="Q8" s="44">
        <f>_xlfn.XLOOKUP(P8,$C$8:$C$12,$B$8:$B$12,0)</f>
        <v>0</v>
      </c>
      <c r="R8" s="68"/>
    </row>
    <row r="9" spans="1:18" s="2" customFormat="1" ht="21.9" customHeight="1" x14ac:dyDescent="0.25">
      <c r="A9" s="3" t="s">
        <v>4</v>
      </c>
      <c r="B9" s="12" t="s">
        <v>111</v>
      </c>
      <c r="C9" s="31"/>
      <c r="D9" s="143" t="s">
        <v>123</v>
      </c>
      <c r="E9" s="145"/>
      <c r="F9" s="145"/>
      <c r="G9" s="156"/>
      <c r="H9" s="45">
        <f t="shared" ref="H9:H13" si="1">IFERROR(_xlfn.RANK.AVG(I9,$I$8:$I$13),"")</f>
        <v>3.5</v>
      </c>
      <c r="I9" s="84">
        <f t="shared" ref="I9:I13" si="2">SUMIFS($I$18:$I$32,$B$18:$B$32,$B9)+SUMIFS($J$18:$J$32,$C$18:$C$32,$B9)</f>
        <v>0</v>
      </c>
      <c r="J9" s="26">
        <f t="shared" ref="J9:J13" si="3">SUMIFS($E$18:$E$32,$B$18:$B$32,$B9)+SUMIFS($G$18:$G$32,$C$18:$C$32,$B9)</f>
        <v>0</v>
      </c>
      <c r="K9" s="26" t="s">
        <v>31</v>
      </c>
      <c r="L9" s="26">
        <f t="shared" ref="L9:L13" si="4">SUMIFS($E$18:$E$32,$C$18:$C$32,$B9)+SUMIFS($G$18:$G$32,$B$18:$B$32,$B9)</f>
        <v>0</v>
      </c>
      <c r="M9" s="26">
        <f t="shared" si="0"/>
        <v>0</v>
      </c>
      <c r="O9" s="70"/>
      <c r="P9" s="44">
        <v>2</v>
      </c>
      <c r="Q9" s="44">
        <f t="shared" ref="Q9:Q12" si="5">_xlfn.XLOOKUP(P9,$C$8:$C$12,$B$8:$B$12,0)</f>
        <v>0</v>
      </c>
      <c r="R9" s="68"/>
    </row>
    <row r="10" spans="1:18" s="2" customFormat="1" ht="21.9" customHeight="1" x14ac:dyDescent="0.25">
      <c r="A10" s="5" t="s">
        <v>5</v>
      </c>
      <c r="B10" s="12" t="s">
        <v>112</v>
      </c>
      <c r="C10" s="32"/>
      <c r="D10" s="143" t="s">
        <v>121</v>
      </c>
      <c r="E10" s="145"/>
      <c r="F10" s="145"/>
      <c r="G10" s="156"/>
      <c r="H10" s="45">
        <f t="shared" si="1"/>
        <v>3.5</v>
      </c>
      <c r="I10" s="84">
        <f t="shared" si="2"/>
        <v>0</v>
      </c>
      <c r="J10" s="26">
        <f t="shared" si="3"/>
        <v>0</v>
      </c>
      <c r="K10" s="26" t="s">
        <v>31</v>
      </c>
      <c r="L10" s="26">
        <f t="shared" si="4"/>
        <v>0</v>
      </c>
      <c r="M10" s="26">
        <f t="shared" si="0"/>
        <v>0</v>
      </c>
      <c r="O10" s="70"/>
      <c r="P10" s="44">
        <v>3</v>
      </c>
      <c r="Q10" s="44">
        <f t="shared" si="5"/>
        <v>0</v>
      </c>
      <c r="R10" s="68"/>
    </row>
    <row r="11" spans="1:18" s="2" customFormat="1" ht="21.9" customHeight="1" x14ac:dyDescent="0.25">
      <c r="A11" s="5" t="s">
        <v>6</v>
      </c>
      <c r="B11" s="12" t="s">
        <v>113</v>
      </c>
      <c r="C11" s="32"/>
      <c r="D11" s="143" t="s">
        <v>124</v>
      </c>
      <c r="E11" s="145"/>
      <c r="F11" s="145"/>
      <c r="G11" s="156"/>
      <c r="H11" s="45">
        <f t="shared" si="1"/>
        <v>3.5</v>
      </c>
      <c r="I11" s="84">
        <f t="shared" si="2"/>
        <v>0</v>
      </c>
      <c r="J11" s="26">
        <f t="shared" si="3"/>
        <v>0</v>
      </c>
      <c r="K11" s="26" t="s">
        <v>31</v>
      </c>
      <c r="L11" s="26">
        <f t="shared" si="4"/>
        <v>0</v>
      </c>
      <c r="M11" s="26">
        <f t="shared" si="0"/>
        <v>0</v>
      </c>
      <c r="O11" s="70"/>
      <c r="P11" s="44">
        <v>4</v>
      </c>
      <c r="Q11" s="44">
        <f t="shared" si="5"/>
        <v>0</v>
      </c>
      <c r="R11" s="68"/>
    </row>
    <row r="12" spans="1:18" s="2" customFormat="1" ht="21.9" customHeight="1" x14ac:dyDescent="0.25">
      <c r="A12" s="5" t="s">
        <v>7</v>
      </c>
      <c r="B12" s="12" t="s">
        <v>116</v>
      </c>
      <c r="C12" s="32"/>
      <c r="D12" s="143" t="s">
        <v>122</v>
      </c>
      <c r="E12" s="145"/>
      <c r="F12" s="145"/>
      <c r="G12" s="156"/>
      <c r="H12" s="45">
        <f t="shared" si="1"/>
        <v>3.5</v>
      </c>
      <c r="I12" s="84">
        <f t="shared" si="2"/>
        <v>0</v>
      </c>
      <c r="J12" s="26">
        <f t="shared" si="3"/>
        <v>0</v>
      </c>
      <c r="K12" s="26" t="s">
        <v>31</v>
      </c>
      <c r="L12" s="26">
        <f t="shared" si="4"/>
        <v>0</v>
      </c>
      <c r="M12" s="26">
        <f t="shared" si="0"/>
        <v>0</v>
      </c>
      <c r="O12" s="70"/>
      <c r="P12" s="44">
        <v>5</v>
      </c>
      <c r="Q12" s="44">
        <f t="shared" si="5"/>
        <v>0</v>
      </c>
      <c r="R12" s="68"/>
    </row>
    <row r="13" spans="1:18" s="2" customFormat="1" ht="21.9" customHeight="1" thickBot="1" x14ac:dyDescent="0.3">
      <c r="A13" s="4" t="s">
        <v>8</v>
      </c>
      <c r="B13" s="7" t="s">
        <v>119</v>
      </c>
      <c r="C13" s="33"/>
      <c r="D13" s="157"/>
      <c r="E13" s="158"/>
      <c r="F13" s="158"/>
      <c r="G13" s="159"/>
      <c r="H13" s="45">
        <f t="shared" si="1"/>
        <v>3.5</v>
      </c>
      <c r="I13" s="84">
        <f t="shared" si="2"/>
        <v>0</v>
      </c>
      <c r="J13" s="26">
        <f t="shared" si="3"/>
        <v>0</v>
      </c>
      <c r="K13" s="26" t="s">
        <v>31</v>
      </c>
      <c r="L13" s="26">
        <f t="shared" si="4"/>
        <v>0</v>
      </c>
      <c r="M13" s="26">
        <f t="shared" si="0"/>
        <v>0</v>
      </c>
      <c r="O13" s="70"/>
      <c r="P13" s="44">
        <v>5</v>
      </c>
      <c r="Q13" s="44">
        <f t="shared" ref="Q13" si="6">_xlfn.XLOOKUP(P13,$C$8:$C$12,$B$8:$B$12,0)</f>
        <v>0</v>
      </c>
      <c r="R13" s="68"/>
    </row>
    <row r="14" spans="1:18" x14ac:dyDescent="0.25">
      <c r="A14" s="1"/>
      <c r="B14" s="1"/>
      <c r="C14" s="9"/>
      <c r="D14" s="8"/>
      <c r="G14" s="10" t="s">
        <v>16</v>
      </c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x14ac:dyDescent="0.25">
      <c r="A16" s="128" t="s">
        <v>0</v>
      </c>
      <c r="B16" s="129"/>
      <c r="C16" s="129"/>
      <c r="D16" s="129"/>
      <c r="E16" s="129"/>
      <c r="F16" s="129"/>
      <c r="G16" s="130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13" s="26" customFormat="1" ht="23.25" customHeight="1" x14ac:dyDescent="0.25">
      <c r="A17" s="40"/>
      <c r="B17" s="39" t="s">
        <v>1</v>
      </c>
      <c r="C17" s="39" t="s">
        <v>2</v>
      </c>
      <c r="D17" s="39" t="s">
        <v>33</v>
      </c>
      <c r="E17" s="131" t="s">
        <v>32</v>
      </c>
      <c r="F17" s="132"/>
      <c r="G17" s="133"/>
      <c r="H17" s="35" t="s">
        <v>34</v>
      </c>
      <c r="I17" s="65"/>
      <c r="J17" s="37"/>
      <c r="L17" s="35"/>
    </row>
    <row r="18" spans="1:13" s="2" customFormat="1" ht="21.9" customHeight="1" x14ac:dyDescent="0.25">
      <c r="A18" s="11" t="s">
        <v>3</v>
      </c>
      <c r="B18" s="12" t="str">
        <f>B8</f>
        <v>Tým 1</v>
      </c>
      <c r="C18" s="12" t="str">
        <f>B13</f>
        <v>Tým 6</v>
      </c>
      <c r="D18" s="12"/>
      <c r="E18" s="19"/>
      <c r="F18" s="16" t="s">
        <v>31</v>
      </c>
      <c r="G18" s="22"/>
      <c r="H18" s="49">
        <v>0.39583333333333331</v>
      </c>
      <c r="I18" s="66" t="str">
        <f t="shared" ref="I18:I27" si="7"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13" s="2" customFormat="1" ht="21.9" customHeight="1" x14ac:dyDescent="0.25">
      <c r="A19" s="11" t="s">
        <v>4</v>
      </c>
      <c r="B19" s="12" t="str">
        <f>B9</f>
        <v>Tým 2</v>
      </c>
      <c r="C19" s="12" t="str">
        <f>B12</f>
        <v>Tým 5</v>
      </c>
      <c r="D19" s="12"/>
      <c r="E19" s="20"/>
      <c r="F19" s="17" t="s">
        <v>31</v>
      </c>
      <c r="G19" s="23"/>
      <c r="H19" s="49">
        <f>H18+$P$3/60/24</f>
        <v>0.40208333333333329</v>
      </c>
      <c r="I19" s="66" t="str">
        <f t="shared" si="7"/>
        <v/>
      </c>
      <c r="J19" s="73" t="str">
        <f t="shared" ref="J19:J27" si="8">IF(AND(ISNUMBER(E19),ISNUMBER(G19)),IF(G19&gt;E19,3,IF(G19&lt;E19,1,2)),"")</f>
        <v/>
      </c>
      <c r="K19" s="26"/>
      <c r="L19" s="38"/>
      <c r="M19" s="26"/>
    </row>
    <row r="20" spans="1:13" s="2" customFormat="1" ht="21.9" customHeight="1" x14ac:dyDescent="0.25">
      <c r="A20" s="11" t="s">
        <v>5</v>
      </c>
      <c r="B20" s="12" t="str">
        <f>B10</f>
        <v>Tým 3</v>
      </c>
      <c r="C20" s="12" t="str">
        <f>B11</f>
        <v>Tým 4</v>
      </c>
      <c r="D20" s="12"/>
      <c r="E20" s="20"/>
      <c r="F20" s="17" t="s">
        <v>31</v>
      </c>
      <c r="G20" s="23"/>
      <c r="H20" s="49">
        <f t="shared" ref="H20:H32" si="9">H19+$P$3/60/24</f>
        <v>0.40833333333333327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13" s="2" customFormat="1" ht="21.9" customHeight="1" x14ac:dyDescent="0.25">
      <c r="A21" s="11" t="s">
        <v>6</v>
      </c>
      <c r="B21" s="12" t="str">
        <f>B8</f>
        <v>Tým 1</v>
      </c>
      <c r="C21" s="12" t="str">
        <f>B9</f>
        <v>Tým 2</v>
      </c>
      <c r="D21" s="12"/>
      <c r="E21" s="20"/>
      <c r="F21" s="17" t="s">
        <v>31</v>
      </c>
      <c r="G21" s="23"/>
      <c r="H21" s="49">
        <f t="shared" si="9"/>
        <v>0.41458333333333325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13" s="2" customFormat="1" ht="21.9" customHeight="1" x14ac:dyDescent="0.25">
      <c r="A22" s="11" t="s">
        <v>7</v>
      </c>
      <c r="B22" s="12" t="str">
        <f>B13</f>
        <v>Tým 6</v>
      </c>
      <c r="C22" s="12" t="str">
        <f>B11</f>
        <v>Tým 4</v>
      </c>
      <c r="D22" s="12"/>
      <c r="E22" s="20"/>
      <c r="F22" s="17" t="s">
        <v>31</v>
      </c>
      <c r="G22" s="23"/>
      <c r="H22" s="49">
        <f t="shared" si="9"/>
        <v>0.42083333333333323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13" s="2" customFormat="1" ht="21.9" customHeight="1" x14ac:dyDescent="0.25">
      <c r="A23" s="3" t="s">
        <v>8</v>
      </c>
      <c r="B23" s="6" t="str">
        <f>B12</f>
        <v>Tým 5</v>
      </c>
      <c r="C23" s="6" t="str">
        <f>B10</f>
        <v>Tým 3</v>
      </c>
      <c r="D23" s="6"/>
      <c r="E23" s="20"/>
      <c r="F23" s="17" t="s">
        <v>31</v>
      </c>
      <c r="G23" s="23"/>
      <c r="H23" s="49">
        <f t="shared" si="9"/>
        <v>0.4270833333333332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13" s="2" customFormat="1" ht="21.9" customHeight="1" x14ac:dyDescent="0.25">
      <c r="A24" s="3" t="s">
        <v>21</v>
      </c>
      <c r="B24" s="6" t="str">
        <f>B19</f>
        <v>Tým 2</v>
      </c>
      <c r="C24" s="6" t="str">
        <f>C18</f>
        <v>Tým 6</v>
      </c>
      <c r="D24" s="6"/>
      <c r="E24" s="20"/>
      <c r="F24" s="17" t="s">
        <v>31</v>
      </c>
      <c r="G24" s="23"/>
      <c r="H24" s="49">
        <f t="shared" si="9"/>
        <v>0.43333333333333318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13" s="2" customFormat="1" ht="21.9" customHeight="1" x14ac:dyDescent="0.25">
      <c r="A25" s="3" t="s">
        <v>22</v>
      </c>
      <c r="B25" s="6" t="str">
        <f>B20</f>
        <v>Tým 3</v>
      </c>
      <c r="C25" s="6" t="str">
        <f>B18</f>
        <v>Tým 1</v>
      </c>
      <c r="D25" s="6"/>
      <c r="E25" s="20"/>
      <c r="F25" s="17" t="s">
        <v>31</v>
      </c>
      <c r="G25" s="23"/>
      <c r="H25" s="49">
        <f t="shared" si="9"/>
        <v>0.43958333333333316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13" s="2" customFormat="1" ht="21.9" customHeight="1" x14ac:dyDescent="0.25">
      <c r="A26" s="3" t="s">
        <v>23</v>
      </c>
      <c r="B26" s="6" t="str">
        <f>C20</f>
        <v>Tým 4</v>
      </c>
      <c r="C26" s="6" t="str">
        <f>C19</f>
        <v>Tým 5</v>
      </c>
      <c r="D26" s="6"/>
      <c r="E26" s="20"/>
      <c r="F26" s="17" t="s">
        <v>31</v>
      </c>
      <c r="G26" s="23"/>
      <c r="H26" s="49">
        <f t="shared" si="9"/>
        <v>0.44583333333333314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13" s="2" customFormat="1" ht="21.9" customHeight="1" x14ac:dyDescent="0.25">
      <c r="A27" s="3" t="s">
        <v>24</v>
      </c>
      <c r="B27" s="6" t="str">
        <f>B19</f>
        <v>Tým 2</v>
      </c>
      <c r="C27" s="6" t="str">
        <f>B20</f>
        <v>Tým 3</v>
      </c>
      <c r="D27" s="6"/>
      <c r="E27" s="20"/>
      <c r="F27" s="17" t="s">
        <v>31</v>
      </c>
      <c r="G27" s="23"/>
      <c r="H27" s="49">
        <f t="shared" si="9"/>
        <v>0.45208333333333311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13" ht="21.9" customHeight="1" x14ac:dyDescent="0.25">
      <c r="A28" s="3" t="s">
        <v>25</v>
      </c>
      <c r="B28" s="6" t="str">
        <f>B13</f>
        <v>Tým 6</v>
      </c>
      <c r="C28" s="6" t="str">
        <f>B12</f>
        <v>Tým 5</v>
      </c>
      <c r="D28" s="6"/>
      <c r="E28" s="20"/>
      <c r="F28" s="17" t="s">
        <v>31</v>
      </c>
      <c r="G28" s="23"/>
      <c r="H28" s="49">
        <f t="shared" si="9"/>
        <v>0.45833333333333309</v>
      </c>
    </row>
    <row r="29" spans="1:13" ht="21.9" customHeight="1" x14ac:dyDescent="0.25">
      <c r="A29" s="3" t="s">
        <v>26</v>
      </c>
      <c r="B29" s="6" t="str">
        <f>B8</f>
        <v>Tým 1</v>
      </c>
      <c r="C29" s="6" t="str">
        <f>B11</f>
        <v>Tým 4</v>
      </c>
      <c r="D29" s="6"/>
      <c r="E29" s="20"/>
      <c r="F29" s="17" t="s">
        <v>31</v>
      </c>
      <c r="G29" s="23"/>
      <c r="H29" s="49">
        <f t="shared" si="9"/>
        <v>0.46458333333333307</v>
      </c>
    </row>
    <row r="30" spans="1:13" ht="21.9" customHeight="1" x14ac:dyDescent="0.25">
      <c r="A30" s="3" t="s">
        <v>27</v>
      </c>
      <c r="B30" s="6" t="str">
        <f>B10</f>
        <v>Tým 3</v>
      </c>
      <c r="C30" s="6" t="str">
        <f>B13</f>
        <v>Tým 6</v>
      </c>
      <c r="D30" s="6"/>
      <c r="E30" s="20"/>
      <c r="F30" s="17" t="s">
        <v>31</v>
      </c>
      <c r="G30" s="23"/>
      <c r="H30" s="49">
        <f t="shared" si="9"/>
        <v>0.47083333333333305</v>
      </c>
    </row>
    <row r="31" spans="1:13" ht="21.9" customHeight="1" x14ac:dyDescent="0.25">
      <c r="A31" s="3" t="s">
        <v>28</v>
      </c>
      <c r="B31" s="6" t="str">
        <f>B11</f>
        <v>Tým 4</v>
      </c>
      <c r="C31" s="6" t="str">
        <f>B9</f>
        <v>Tým 2</v>
      </c>
      <c r="D31" s="6"/>
      <c r="E31" s="20"/>
      <c r="F31" s="17" t="s">
        <v>31</v>
      </c>
      <c r="G31" s="23"/>
      <c r="H31" s="49">
        <f t="shared" si="9"/>
        <v>0.47708333333333303</v>
      </c>
    </row>
    <row r="32" spans="1:13" ht="21.9" customHeight="1" thickBot="1" x14ac:dyDescent="0.3">
      <c r="A32" s="4" t="s">
        <v>29</v>
      </c>
      <c r="B32" s="7" t="str">
        <f>B12</f>
        <v>Tým 5</v>
      </c>
      <c r="C32" s="7" t="str">
        <f>B8</f>
        <v>Tým 1</v>
      </c>
      <c r="D32" s="7"/>
      <c r="E32" s="21"/>
      <c r="F32" s="18" t="s">
        <v>31</v>
      </c>
      <c r="G32" s="24"/>
      <c r="H32" s="49">
        <f t="shared" si="9"/>
        <v>0.483333333333333</v>
      </c>
    </row>
  </sheetData>
  <mergeCells count="16">
    <mergeCell ref="A1:B1"/>
    <mergeCell ref="D1:G1"/>
    <mergeCell ref="A2:B3"/>
    <mergeCell ref="C2:C3"/>
    <mergeCell ref="E2:G2"/>
    <mergeCell ref="E3:G3"/>
    <mergeCell ref="D12:G12"/>
    <mergeCell ref="A16:G16"/>
    <mergeCell ref="E17:G17"/>
    <mergeCell ref="D13:G1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9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70447-83EF-4500-B5CF-D06C24B3931A}">
  <sheetPr>
    <tabColor rgb="FFFFFF00"/>
  </sheetPr>
  <dimension ref="A2:C12"/>
  <sheetViews>
    <sheetView workbookViewId="0">
      <selection activeCell="D13" sqref="D13"/>
    </sheetView>
  </sheetViews>
  <sheetFormatPr defaultRowHeight="13.2" x14ac:dyDescent="0.25"/>
  <cols>
    <col min="1" max="1" width="21" customWidth="1"/>
    <col min="2" max="2" width="8.44140625" customWidth="1"/>
    <col min="3" max="3" width="6.6640625" customWidth="1"/>
  </cols>
  <sheetData>
    <row r="2" spans="1:3" x14ac:dyDescent="0.25">
      <c r="A2" s="109" t="s">
        <v>154</v>
      </c>
      <c r="B2" s="110"/>
      <c r="C2" s="110"/>
    </row>
    <row r="3" spans="1:3" x14ac:dyDescent="0.25">
      <c r="A3" t="s">
        <v>155</v>
      </c>
      <c r="B3" s="111">
        <v>0.41666666666666669</v>
      </c>
    </row>
    <row r="4" spans="1:3" x14ac:dyDescent="0.25">
      <c r="A4" s="43" t="s">
        <v>156</v>
      </c>
      <c r="B4" s="112">
        <v>6</v>
      </c>
      <c r="C4" s="43" t="s">
        <v>159</v>
      </c>
    </row>
    <row r="5" spans="1:3" x14ac:dyDescent="0.25">
      <c r="A5" s="43" t="s">
        <v>157</v>
      </c>
      <c r="B5" s="112">
        <v>1</v>
      </c>
      <c r="C5" s="43"/>
    </row>
    <row r="6" spans="1:3" x14ac:dyDescent="0.25">
      <c r="A6" s="43" t="s">
        <v>158</v>
      </c>
      <c r="B6" s="112">
        <v>3</v>
      </c>
      <c r="C6" s="43" t="s">
        <v>159</v>
      </c>
    </row>
    <row r="8" spans="1:3" x14ac:dyDescent="0.25">
      <c r="A8" s="109" t="s">
        <v>160</v>
      </c>
      <c r="B8" s="110"/>
      <c r="C8" s="110"/>
    </row>
    <row r="9" spans="1:3" x14ac:dyDescent="0.25">
      <c r="A9" t="s">
        <v>155</v>
      </c>
      <c r="B9" s="111">
        <v>0.57291666666666663</v>
      </c>
    </row>
    <row r="10" spans="1:3" x14ac:dyDescent="0.25">
      <c r="A10" s="43" t="s">
        <v>156</v>
      </c>
      <c r="B10" s="112">
        <v>6</v>
      </c>
      <c r="C10" s="43" t="s">
        <v>159</v>
      </c>
    </row>
    <row r="11" spans="1:3" x14ac:dyDescent="0.25">
      <c r="A11" s="43" t="s">
        <v>157</v>
      </c>
      <c r="B11" s="112">
        <v>1</v>
      </c>
      <c r="C11" s="43"/>
    </row>
    <row r="12" spans="1:3" x14ac:dyDescent="0.25">
      <c r="A12" s="43" t="s">
        <v>158</v>
      </c>
      <c r="B12" s="112">
        <v>3</v>
      </c>
      <c r="C12" s="43" t="s">
        <v>159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Y32"/>
  <sheetViews>
    <sheetView topLeftCell="A7" zoomScale="80" zoomScaleNormal="80" workbookViewId="0">
      <selection activeCell="B31" sqref="B3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139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169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170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41" t="s">
        <v>171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172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173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174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Praga žlutá</v>
      </c>
      <c r="C18" s="100" t="str">
        <f>B13</f>
        <v>Úžice Vlci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RC Vyškov</v>
      </c>
      <c r="C19" s="12" t="str">
        <f>B12</f>
        <v>Petrovice Růžofky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RC Olomouc Orlíci</v>
      </c>
      <c r="C20" s="12" t="str">
        <f>B11</f>
        <v>Slavia Červená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Praga žlutá</v>
      </c>
      <c r="C21" s="12" t="str">
        <f>B9</f>
        <v>RC Vyškov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Úžice Vlci</v>
      </c>
      <c r="C22" s="12" t="str">
        <f>B11</f>
        <v>Slavia Červená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Petrovice Růžofky</v>
      </c>
      <c r="C23" s="6" t="str">
        <f>B10</f>
        <v>RC Olomouc Orlíci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RC Vyškov</v>
      </c>
      <c r="C24" s="6" t="str">
        <f>B13</f>
        <v>Úžice Vlci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Slavia Červená</v>
      </c>
      <c r="C25" s="6" t="str">
        <f>B12</f>
        <v>Petrovice Růžofky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RC Olomouc Orlíci</v>
      </c>
      <c r="C26" s="6" t="str">
        <f>B8</f>
        <v>Praga žlutá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Úžice Vlci</v>
      </c>
      <c r="C27" s="90" t="str">
        <f>B12</f>
        <v>Petrovice Růžofky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RC Vyškov</v>
      </c>
      <c r="C28" s="90" t="str">
        <f>B10</f>
        <v>RC Olomouc Orlíci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Praga žlutá</v>
      </c>
      <c r="C29" s="90" t="str">
        <f>B11</f>
        <v>Slavia Červená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RC Olomouc Orlíci</v>
      </c>
      <c r="C30" s="90" t="str">
        <f>B13</f>
        <v>Úžice Vlci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Slavia Červená</v>
      </c>
      <c r="C31" s="90" t="str">
        <f>B9</f>
        <v>RC Vyškov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Petrovice Růžofky</v>
      </c>
      <c r="C32" s="7" t="str">
        <f>B8</f>
        <v>Praga žlutá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3:G13"/>
    <mergeCell ref="A16:G16"/>
    <mergeCell ref="E17:G17"/>
    <mergeCell ref="A6:G6"/>
    <mergeCell ref="D7:G7"/>
    <mergeCell ref="D8:G8"/>
    <mergeCell ref="D9:G9"/>
    <mergeCell ref="D10:G10"/>
    <mergeCell ref="D11:G11"/>
    <mergeCell ref="D12:G12"/>
  </mergeCells>
  <phoneticPr fontId="32" type="noConversion"/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8826-6F40-4E62-95AE-BA0E34537147}">
  <sheetPr>
    <tabColor rgb="FF0070C0"/>
    <pageSetUpPr fitToPage="1"/>
  </sheetPr>
  <dimension ref="A1:Y32"/>
  <sheetViews>
    <sheetView topLeftCell="A10" zoomScale="80" zoomScaleNormal="80" workbookViewId="0">
      <selection activeCell="B28" sqref="B28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138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175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176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41" t="s">
        <v>177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178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179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180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Pandy</v>
      </c>
      <c r="C18" s="100" t="str">
        <f>B13</f>
        <v>1880 Frankfurt Red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Praga Vosy</v>
      </c>
      <c r="C19" s="12" t="str">
        <f>B12</f>
        <v>Strong Girls and Boys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Babice Buldoci</v>
      </c>
      <c r="C20" s="12" t="str">
        <f>B11</f>
        <v>Dragon Brno Krtci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Pandy</v>
      </c>
      <c r="C21" s="12" t="str">
        <f>B9</f>
        <v>Praga Vosy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1880 Frankfurt Red</v>
      </c>
      <c r="C22" s="12" t="str">
        <f>B11</f>
        <v>Dragon Brno Krtci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Strong Girls and Boys</v>
      </c>
      <c r="C23" s="6" t="str">
        <f>B10</f>
        <v>Babice Buldoci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Praga Vosy</v>
      </c>
      <c r="C24" s="6" t="str">
        <f>B13</f>
        <v>1880 Frankfurt Red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Dragon Brno Krtci</v>
      </c>
      <c r="C25" s="6" t="str">
        <f>B12</f>
        <v>Strong Girls and Boys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Babice Buldoci</v>
      </c>
      <c r="C26" s="6" t="str">
        <f>B8</f>
        <v>Tatra Pandy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1880 Frankfurt Red</v>
      </c>
      <c r="C27" s="90" t="str">
        <f>B12</f>
        <v>Strong Girls and Boys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Praga Vosy</v>
      </c>
      <c r="C28" s="90" t="str">
        <f>B10</f>
        <v>Babice Buldoci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Pandy</v>
      </c>
      <c r="C29" s="90" t="str">
        <f>B11</f>
        <v>Dragon Brno Krtci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Babice Buldoci</v>
      </c>
      <c r="C30" s="90" t="str">
        <f>B13</f>
        <v>1880 Frankfurt Red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Dragon Brno Krtci</v>
      </c>
      <c r="C31" s="90" t="str">
        <f>B9</f>
        <v>Praga Vosy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Strong Girls and Boys</v>
      </c>
      <c r="C32" s="7" t="str">
        <f>B8</f>
        <v>Tatra Pandy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6ECC9-2B6E-494C-9C0A-2568C4EE9F23}">
  <sheetPr>
    <tabColor rgb="FF0070C0"/>
    <pageSetUpPr fitToPage="1"/>
  </sheetPr>
  <dimension ref="A1:Y32"/>
  <sheetViews>
    <sheetView topLeftCell="A13" zoomScale="80" zoomScaleNormal="80" workbookViewId="0">
      <selection activeCell="B31" sqref="B3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137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181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182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41" t="s">
        <v>183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184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185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186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Zebry</v>
      </c>
      <c r="C18" s="100" t="str">
        <f>B13</f>
        <v>RC 03 Berlin e.V.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Praga Medvědi</v>
      </c>
      <c r="C19" s="12" t="str">
        <f>B12</f>
        <v>Bizonci Přelouč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Slezsko</v>
      </c>
      <c r="C20" s="12" t="str">
        <f>B11</f>
        <v>Petrovice Žáby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Zebry</v>
      </c>
      <c r="C21" s="12" t="str">
        <f>B9</f>
        <v>Praga Medvědi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RC 03 Berlin e.V.</v>
      </c>
      <c r="C22" s="12" t="str">
        <f>B11</f>
        <v>Petrovice Žáby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Bizonci Přelouč</v>
      </c>
      <c r="C23" s="6" t="str">
        <f>B10</f>
        <v>Slezsko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Praga Medvědi</v>
      </c>
      <c r="C24" s="6" t="str">
        <f>B13</f>
        <v>RC 03 Berlin e.V.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Petrovice Žáby</v>
      </c>
      <c r="C25" s="6" t="str">
        <f>B12</f>
        <v>Bizonci Přelouč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Slezsko</v>
      </c>
      <c r="C26" s="6" t="str">
        <f>B8</f>
        <v>Tatra Zebry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RC 03 Berlin e.V.</v>
      </c>
      <c r="C27" s="90" t="str">
        <f>B12</f>
        <v>Bizonci Přelouč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Praga Medvědi</v>
      </c>
      <c r="C28" s="90" t="str">
        <f>B10</f>
        <v>Slezsko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Zebry</v>
      </c>
      <c r="C29" s="90" t="str">
        <f>B11</f>
        <v>Petrovice Žáby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Slezsko</v>
      </c>
      <c r="C30" s="90" t="str">
        <f>B13</f>
        <v>RC 03 Berlin e.V.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Petrovice Žáby</v>
      </c>
      <c r="C31" s="90" t="str">
        <f>B9</f>
        <v>Praga Medvědi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Bizonci Přelouč</v>
      </c>
      <c r="C32" s="7" t="str">
        <f>B8</f>
        <v>Tatra Zebry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52245-E175-474B-ADEC-99AE53471AFF}">
  <sheetPr>
    <tabColor rgb="FF0070C0"/>
    <pageSetUpPr fitToPage="1"/>
  </sheetPr>
  <dimension ref="A1:Y32"/>
  <sheetViews>
    <sheetView topLeftCell="A7" zoomScale="80" zoomScaleNormal="80" workbookViewId="0">
      <selection activeCell="B31" sqref="B3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136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187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188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41" t="s">
        <v>189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190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191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192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Praga černá</v>
      </c>
      <c r="C18" s="100" t="str">
        <f>B13</f>
        <v>RC Sparta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Říčany Modrý Válec</v>
      </c>
      <c r="C19" s="12" t="str">
        <f>B12</f>
        <v>Petrovice Mloci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RAB Vlci</v>
      </c>
      <c r="C20" s="12" t="str">
        <f>B11</f>
        <v>RC Bystrc Black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Praga černá</v>
      </c>
      <c r="C21" s="12" t="str">
        <f>B9</f>
        <v>Říčany Modrý Válec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RC Sparta</v>
      </c>
      <c r="C22" s="12" t="str">
        <f>B11</f>
        <v>RC Bystrc Black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Petrovice Mloci</v>
      </c>
      <c r="C23" s="6" t="str">
        <f>B10</f>
        <v>RAB Vlci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Říčany Modrý Válec</v>
      </c>
      <c r="C24" s="6" t="str">
        <f>B13</f>
        <v>RC Sparta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RC Bystrc Black</v>
      </c>
      <c r="C25" s="6" t="str">
        <f>B12</f>
        <v>Petrovice Mloci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RAB Vlci</v>
      </c>
      <c r="C26" s="6" t="str">
        <f>B8</f>
        <v>Praga černá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RC Sparta</v>
      </c>
      <c r="C27" s="90" t="str">
        <f>B12</f>
        <v>Petrovice Mloci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Říčany Modrý Válec</v>
      </c>
      <c r="C28" s="90" t="str">
        <f>B10</f>
        <v>RAB Vlci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Praga černá</v>
      </c>
      <c r="C29" s="90" t="str">
        <f>B11</f>
        <v>RC Bystrc Black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RAB Vlci</v>
      </c>
      <c r="C30" s="90" t="str">
        <f>B13</f>
        <v>RC Sparta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RC Bystrc Black</v>
      </c>
      <c r="C31" s="90" t="str">
        <f>B9</f>
        <v>Říčany Modrý Válec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Petrovice Mloci</v>
      </c>
      <c r="C32" s="7" t="str">
        <f>B8</f>
        <v>Praga černá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ED894-F3B9-461B-87DD-255CCE760D0C}">
  <sheetPr>
    <tabColor rgb="FF0070C0"/>
    <pageSetUpPr fitToPage="1"/>
  </sheetPr>
  <dimension ref="A1:Y32"/>
  <sheetViews>
    <sheetView topLeftCell="A7" zoomScale="80" zoomScaleNormal="80" workbookViewId="0">
      <selection activeCell="B31" sqref="B3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140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193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194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41" t="s">
        <v>195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196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197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198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Kosatky</v>
      </c>
      <c r="C18" s="100" t="str">
        <f>B13</f>
        <v>1880 Frankfurt Black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Říčany Modrá Mašina</v>
      </c>
      <c r="C19" s="12" t="str">
        <f>B12</f>
        <v>Bizoni Přelouč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RC Bystrc Orange</v>
      </c>
      <c r="C20" s="12" t="str">
        <f>B11</f>
        <v>Rugby Olymp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Kosatky</v>
      </c>
      <c r="C21" s="12" t="str">
        <f>B9</f>
        <v>Říčany Modrá Mašina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1880 Frankfurt Black</v>
      </c>
      <c r="C22" s="12" t="str">
        <f>B11</f>
        <v>Rugby Olymp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Bizoni Přelouč</v>
      </c>
      <c r="C23" s="6" t="str">
        <f>B10</f>
        <v>RC Bystrc Orange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Říčany Modrá Mašina</v>
      </c>
      <c r="C24" s="6" t="str">
        <f>B13</f>
        <v>1880 Frankfurt Black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Rugby Olymp</v>
      </c>
      <c r="C25" s="6" t="str">
        <f>B12</f>
        <v>Bizoni Přelouč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RC Bystrc Orange</v>
      </c>
      <c r="C26" s="6" t="str">
        <f>B8</f>
        <v>Tatra Kosatky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1880 Frankfurt Black</v>
      </c>
      <c r="C27" s="90" t="str">
        <f>B12</f>
        <v>Bizoni Přelouč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Říčany Modrá Mašina</v>
      </c>
      <c r="C28" s="90" t="str">
        <f>B10</f>
        <v>RC Bystrc Orange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Kosatky</v>
      </c>
      <c r="C29" s="90" t="str">
        <f>B11</f>
        <v>Rugby Olymp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RC Bystrc Orange</v>
      </c>
      <c r="C30" s="90" t="str">
        <f>B13</f>
        <v>1880 Frankfurt Black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Rugby Olymp</v>
      </c>
      <c r="C31" s="90" t="str">
        <f>B9</f>
        <v>Říčany Modrá Mašina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Bizoni Přelouč</v>
      </c>
      <c r="C32" s="7" t="str">
        <f>B8</f>
        <v>Tatra Kosatky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C7A27-5D5A-45AC-B8E4-345F1FCD32F3}">
  <sheetPr>
    <tabColor rgb="FF0070C0"/>
    <pageSetUpPr fitToPage="1"/>
  </sheetPr>
  <dimension ref="A1:Y32"/>
  <sheetViews>
    <sheetView topLeftCell="A16" zoomScale="80" zoomScaleNormal="80" workbookViewId="0">
      <selection activeCell="B31" sqref="B3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161</v>
      </c>
      <c r="D2" s="86" t="s">
        <v>13</v>
      </c>
      <c r="E2" s="170" t="str">
        <f>Parametry!$B$5&amp;" x "&amp;Parametry!$B$4&amp;"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Parametry!$B$6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199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thickBot="1" x14ac:dyDescent="0.3">
      <c r="A9" s="3" t="s">
        <v>4</v>
      </c>
      <c r="B9" s="41" t="s">
        <v>200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thickBot="1" x14ac:dyDescent="0.3">
      <c r="A10" s="5" t="s">
        <v>5</v>
      </c>
      <c r="B10" s="190" t="s">
        <v>201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202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203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189" t="s">
        <v>204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Tapíři</v>
      </c>
      <c r="C18" s="100" t="str">
        <f>B13</f>
        <v>Rugby Plzeň</v>
      </c>
      <c r="D18" s="100"/>
      <c r="E18" s="101"/>
      <c r="F18" s="102" t="s">
        <v>31</v>
      </c>
      <c r="G18" s="103"/>
      <c r="H18" s="49">
        <f>Parametry!$B$3</f>
        <v>0.41666666666666669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Iuridica Výři</v>
      </c>
      <c r="C19" s="12" t="str">
        <f>B12</f>
        <v>RC Zlín</v>
      </c>
      <c r="D19" s="12"/>
      <c r="E19" s="20"/>
      <c r="F19" s="17" t="s">
        <v>31</v>
      </c>
      <c r="G19" s="23"/>
      <c r="H19" s="49">
        <f>H18+$P$3/60/24</f>
        <v>0.42291666666666666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Dragon Brno Hraboši</v>
      </c>
      <c r="C20" s="12" t="str">
        <f>B11</f>
        <v>Slavia Bílá</v>
      </c>
      <c r="D20" s="12"/>
      <c r="E20" s="20"/>
      <c r="F20" s="17" t="s">
        <v>31</v>
      </c>
      <c r="G20" s="23"/>
      <c r="H20" s="49">
        <f t="shared" ref="H20:H32" si="9">H19+$P$3/60/24</f>
        <v>0.42916666666666664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Tapíři</v>
      </c>
      <c r="C21" s="12" t="str">
        <f>B9</f>
        <v>Iuridica Výři</v>
      </c>
      <c r="D21" s="12"/>
      <c r="E21" s="20"/>
      <c r="F21" s="17" t="s">
        <v>31</v>
      </c>
      <c r="G21" s="23"/>
      <c r="H21" s="49">
        <f t="shared" si="9"/>
        <v>0.43541666666666662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Rugby Plzeň</v>
      </c>
      <c r="C22" s="12" t="str">
        <f>B11</f>
        <v>Slavia Bílá</v>
      </c>
      <c r="D22" s="12"/>
      <c r="E22" s="20"/>
      <c r="F22" s="17" t="s">
        <v>31</v>
      </c>
      <c r="G22" s="23"/>
      <c r="H22" s="49">
        <f t="shared" si="9"/>
        <v>0.4416666666666666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RC Zlín</v>
      </c>
      <c r="C23" s="6" t="str">
        <f>B10</f>
        <v>Dragon Brno Hraboši</v>
      </c>
      <c r="D23" s="6"/>
      <c r="E23" s="20"/>
      <c r="F23" s="17" t="s">
        <v>31</v>
      </c>
      <c r="G23" s="23"/>
      <c r="H23" s="49">
        <f t="shared" si="9"/>
        <v>0.44791666666666657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Iuridica Výři</v>
      </c>
      <c r="C24" s="6" t="str">
        <f>B13</f>
        <v>Rugby Plzeň</v>
      </c>
      <c r="D24" s="6"/>
      <c r="E24" s="20"/>
      <c r="F24" s="17" t="s">
        <v>31</v>
      </c>
      <c r="G24" s="23"/>
      <c r="H24" s="49">
        <f t="shared" si="9"/>
        <v>0.45416666666666655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Slavia Bílá</v>
      </c>
      <c r="C25" s="6" t="str">
        <f>B12</f>
        <v>RC Zlín</v>
      </c>
      <c r="D25" s="6"/>
      <c r="E25" s="20"/>
      <c r="F25" s="17" t="s">
        <v>31</v>
      </c>
      <c r="G25" s="23"/>
      <c r="H25" s="49">
        <f t="shared" si="9"/>
        <v>0.46041666666666653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Dragon Brno Hraboši</v>
      </c>
      <c r="C26" s="6" t="str">
        <f>B8</f>
        <v>Tatra Tapíři</v>
      </c>
      <c r="D26" s="6"/>
      <c r="E26" s="20"/>
      <c r="F26" s="17" t="s">
        <v>31</v>
      </c>
      <c r="G26" s="23"/>
      <c r="H26" s="49">
        <f t="shared" si="9"/>
        <v>0.46666666666666651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Rugby Plzeň</v>
      </c>
      <c r="C27" s="90" t="str">
        <f>B12</f>
        <v>RC Zlín</v>
      </c>
      <c r="D27" s="90"/>
      <c r="E27" s="91"/>
      <c r="F27" s="17" t="s">
        <v>31</v>
      </c>
      <c r="G27" s="92"/>
      <c r="H27" s="49">
        <f t="shared" si="9"/>
        <v>0.47291666666666649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Iuridica Výři</v>
      </c>
      <c r="C28" s="90" t="str">
        <f>B10</f>
        <v>Dragon Brno Hraboši</v>
      </c>
      <c r="D28" s="90"/>
      <c r="E28" s="91"/>
      <c r="F28" s="17" t="s">
        <v>31</v>
      </c>
      <c r="G28" s="92"/>
      <c r="H28" s="49">
        <f t="shared" si="9"/>
        <v>0.47916666666666646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Tapíři</v>
      </c>
      <c r="C29" s="90" t="str">
        <f>B11</f>
        <v>Slavia Bílá</v>
      </c>
      <c r="D29" s="90"/>
      <c r="E29" s="91"/>
      <c r="F29" s="17" t="s">
        <v>31</v>
      </c>
      <c r="G29" s="92"/>
      <c r="H29" s="49">
        <f t="shared" si="9"/>
        <v>0.48541666666666644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Dragon Brno Hraboši</v>
      </c>
      <c r="C30" s="90" t="str">
        <f>B13</f>
        <v>Rugby Plzeň</v>
      </c>
      <c r="D30" s="90"/>
      <c r="E30" s="91"/>
      <c r="F30" s="17" t="s">
        <v>31</v>
      </c>
      <c r="G30" s="92"/>
      <c r="H30" s="49">
        <f t="shared" si="9"/>
        <v>0.49166666666666642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Slavia Bílá</v>
      </c>
      <c r="C31" s="90" t="str">
        <f>B9</f>
        <v>Iuridica Výři</v>
      </c>
      <c r="D31" s="90"/>
      <c r="E31" s="91"/>
      <c r="F31" s="17" t="s">
        <v>31</v>
      </c>
      <c r="G31" s="92"/>
      <c r="H31" s="49">
        <f t="shared" si="9"/>
        <v>0.4979166666666664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RC Zlín</v>
      </c>
      <c r="C32" s="7" t="str">
        <f>B8</f>
        <v>Tatra Tapíři</v>
      </c>
      <c r="D32" s="7"/>
      <c r="E32" s="21"/>
      <c r="F32" s="18" t="s">
        <v>31</v>
      </c>
      <c r="G32" s="24"/>
      <c r="H32" s="49">
        <f t="shared" si="9"/>
        <v>0.50416666666666643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9C849-8985-4486-AADE-E96F4246F7DE}">
  <sheetPr>
    <tabColor rgb="FFFFC000"/>
    <pageSetUpPr fitToPage="1"/>
  </sheetPr>
  <dimension ref="A1:Y32"/>
  <sheetViews>
    <sheetView tabSelected="1" zoomScale="80" zoomScaleNormal="80"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162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A!Q8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B!Q8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'C'!Q8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D!Q8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E!Q8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F!Q8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F293-C128-4186-B0B9-2C549D5E70D9}">
  <sheetPr>
    <tabColor rgb="FFFFC000"/>
    <pageSetUpPr fitToPage="1"/>
  </sheetPr>
  <dimension ref="A1:Y32"/>
  <sheetViews>
    <sheetView topLeftCell="A10" zoomScale="80" zoomScaleNormal="80"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163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A!Q9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B!Q9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'C'!Q9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D!Q9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E!Q9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F!Q9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0154-E11B-4005-932A-8A8BE6ADF0E8}">
  <sheetPr>
    <tabColor rgb="FFFFC000"/>
    <pageSetUpPr fitToPage="1"/>
  </sheetPr>
  <dimension ref="A1:Y32"/>
  <sheetViews>
    <sheetView zoomScale="80" zoomScaleNormal="80"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164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A!Q10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B!Q10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'C'!Q10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D!Q10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E!Q10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F!Q10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7935E-152A-4D26-AE9A-D77EDAB903F2}">
  <sheetPr>
    <tabColor rgb="FFFFC000"/>
    <pageSetUpPr fitToPage="1"/>
  </sheetPr>
  <dimension ref="A1:Y32"/>
  <sheetViews>
    <sheetView zoomScale="80" zoomScaleNormal="80"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165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A!Q11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B!Q11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'C'!Q11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D!Q11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E!Q11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F!Q11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C8A7F-5D39-4002-864D-D54BA095661F}">
  <sheetPr>
    <tabColor rgb="FFFFC000"/>
    <pageSetUpPr fitToPage="1"/>
  </sheetPr>
  <dimension ref="A1:Y32"/>
  <sheetViews>
    <sheetView zoomScale="80" zoomScaleNormal="80"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166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A!Q12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B!Q12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'C'!Q12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D!Q12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E!Q12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F!Q12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4E4FB-12AE-4DD1-8792-08ADDB638D4E}">
  <sheetPr>
    <tabColor rgb="FFFFC000"/>
    <pageSetUpPr fitToPage="1"/>
  </sheetPr>
  <dimension ref="A1:Y32"/>
  <sheetViews>
    <sheetView topLeftCell="A13" zoomScale="80" zoomScaleNormal="80" workbookViewId="0">
      <selection activeCell="Q8" sqref="Q8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5">
        <v>46123</v>
      </c>
      <c r="B1" s="116"/>
      <c r="C1" s="80" t="s">
        <v>105</v>
      </c>
      <c r="D1" s="168" t="s">
        <v>118</v>
      </c>
      <c r="E1" s="168"/>
      <c r="F1" s="168"/>
      <c r="G1" s="169"/>
    </row>
    <row r="2" spans="1:18" ht="22.5" customHeight="1" thickBot="1" x14ac:dyDescent="0.3">
      <c r="A2" s="123" t="s">
        <v>106</v>
      </c>
      <c r="B2" s="124"/>
      <c r="C2" s="126" t="s">
        <v>167</v>
      </c>
      <c r="D2" s="86" t="s">
        <v>13</v>
      </c>
      <c r="E2" s="170" t="str">
        <f>Parametry!$B$11&amp;" x "&amp;Parametry!$B$10&amp;" min"</f>
        <v>1 x 6 min</v>
      </c>
      <c r="F2" s="170"/>
      <c r="G2" s="171"/>
    </row>
    <row r="3" spans="1:18" ht="18" customHeight="1" thickBot="1" x14ac:dyDescent="0.3">
      <c r="A3" s="125"/>
      <c r="B3" s="125"/>
      <c r="C3" s="127"/>
      <c r="D3" s="87" t="s">
        <v>35</v>
      </c>
      <c r="E3" s="172">
        <f>Parametry!$B$12</f>
        <v>3</v>
      </c>
      <c r="F3" s="172"/>
      <c r="G3" s="173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2" t="s">
        <v>9</v>
      </c>
      <c r="B6" s="162"/>
      <c r="C6" s="162"/>
      <c r="D6" s="162"/>
      <c r="E6" s="162"/>
      <c r="F6" s="162"/>
      <c r="G6" s="162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4" t="s">
        <v>150</v>
      </c>
      <c r="E7" s="164"/>
      <c r="F7" s="164"/>
      <c r="G7" s="164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e">
        <f>A!Q13</f>
        <v>#N/A</v>
      </c>
      <c r="C8" s="105"/>
      <c r="D8" s="165" t="s">
        <v>148</v>
      </c>
      <c r="E8" s="166"/>
      <c r="F8" s="166"/>
      <c r="G8" s="167"/>
      <c r="H8" s="106">
        <f t="shared" ref="H8:H13" si="0">IFERROR(_xlfn.RANK.AVG(O8,$O$8:$O$13),"")</f>
        <v>3.5</v>
      </c>
      <c r="I8" s="84">
        <f t="shared" ref="I8:I13" si="1">SUMIFS($I$18:$I$32,$B$18:$B$32,$B8)+SUMIFS($J$18:$J$32,$C$18:$C$32,$B8)</f>
        <v>0</v>
      </c>
      <c r="J8" s="84">
        <f t="shared" ref="J8:J13" si="2">SUMIFS($E$18:$E$32,$B$18:$B$32,$B8)+SUMIFS($G$18:$G$32,$C$18:$C$32,$B8)</f>
        <v>0</v>
      </c>
      <c r="K8" s="26" t="s">
        <v>31</v>
      </c>
      <c r="L8" s="84">
        <f t="shared" ref="L8:L13" si="3">SUMIFS($G$18:$G$32,$B$18:$B$32,$B8)+SUMIFS($E$18:$E$32,$C$18:$C$32,$B8)</f>
        <v>0</v>
      </c>
      <c r="M8" s="84">
        <f t="shared" ref="M8:M13" si="4">J8-L8</f>
        <v>0</v>
      </c>
      <c r="O8" s="108">
        <f>I8+(M8/1000)+(J8/100000)</f>
        <v>0</v>
      </c>
      <c r="P8" s="35">
        <v>1</v>
      </c>
      <c r="Q8" s="35" t="e">
        <f t="shared" ref="Q8:Q13" si="5">INDEX($B$8:$B$13,MATCH(P8,$H$8:$H$13,0))</f>
        <v>#N/A</v>
      </c>
      <c r="R8" s="68"/>
    </row>
    <row r="9" spans="1:18" s="2" customFormat="1" ht="21.9" customHeight="1" x14ac:dyDescent="0.25">
      <c r="A9" s="3" t="s">
        <v>4</v>
      </c>
      <c r="B9" s="93" t="e">
        <f>B!Q13</f>
        <v>#N/A</v>
      </c>
      <c r="C9" s="31"/>
      <c r="D9" s="143" t="s">
        <v>153</v>
      </c>
      <c r="E9" s="145"/>
      <c r="F9" s="145"/>
      <c r="G9" s="156"/>
      <c r="H9" s="106">
        <f t="shared" si="0"/>
        <v>3.5</v>
      </c>
      <c r="I9" s="84">
        <f t="shared" si="1"/>
        <v>0</v>
      </c>
      <c r="J9" s="84">
        <f t="shared" si="2"/>
        <v>0</v>
      </c>
      <c r="K9" s="26" t="s">
        <v>31</v>
      </c>
      <c r="L9" s="84">
        <f t="shared" si="3"/>
        <v>0</v>
      </c>
      <c r="M9" s="84">
        <f t="shared" si="4"/>
        <v>0</v>
      </c>
      <c r="O9" s="108">
        <f t="shared" ref="O9:O13" si="6">I9+(M9/1000)+(J9/100000)</f>
        <v>0</v>
      </c>
      <c r="P9" s="35">
        <v>2</v>
      </c>
      <c r="Q9" s="35" t="e">
        <f t="shared" si="5"/>
        <v>#N/A</v>
      </c>
      <c r="R9" s="68"/>
    </row>
    <row r="10" spans="1:18" s="2" customFormat="1" ht="21.9" customHeight="1" x14ac:dyDescent="0.25">
      <c r="A10" s="5" t="s">
        <v>5</v>
      </c>
      <c r="B10" s="93" t="e">
        <f>'C'!Q13</f>
        <v>#N/A</v>
      </c>
      <c r="C10" s="32"/>
      <c r="D10" s="143" t="s">
        <v>151</v>
      </c>
      <c r="E10" s="145"/>
      <c r="F10" s="145"/>
      <c r="G10" s="156"/>
      <c r="H10" s="106">
        <f t="shared" si="0"/>
        <v>3.5</v>
      </c>
      <c r="I10" s="84">
        <f t="shared" si="1"/>
        <v>0</v>
      </c>
      <c r="J10" s="84">
        <f t="shared" si="2"/>
        <v>0</v>
      </c>
      <c r="K10" s="26" t="s">
        <v>31</v>
      </c>
      <c r="L10" s="84">
        <f t="shared" si="3"/>
        <v>0</v>
      </c>
      <c r="M10" s="84">
        <f t="shared" si="4"/>
        <v>0</v>
      </c>
      <c r="O10" s="108">
        <f t="shared" si="6"/>
        <v>0</v>
      </c>
      <c r="P10" s="35">
        <v>3</v>
      </c>
      <c r="Q10" s="35" t="e">
        <f t="shared" si="5"/>
        <v>#N/A</v>
      </c>
      <c r="R10" s="68"/>
    </row>
    <row r="11" spans="1:18" s="2" customFormat="1" ht="21.9" customHeight="1" x14ac:dyDescent="0.25">
      <c r="A11" s="5" t="s">
        <v>6</v>
      </c>
      <c r="B11" s="93" t="e">
        <f>D!Q13</f>
        <v>#N/A</v>
      </c>
      <c r="C11" s="32"/>
      <c r="D11" s="143" t="s">
        <v>152</v>
      </c>
      <c r="E11" s="145"/>
      <c r="F11" s="145"/>
      <c r="G11" s="156"/>
      <c r="H11" s="106">
        <f t="shared" si="0"/>
        <v>3.5</v>
      </c>
      <c r="I11" s="84">
        <f t="shared" si="1"/>
        <v>0</v>
      </c>
      <c r="J11" s="84">
        <f t="shared" si="2"/>
        <v>0</v>
      </c>
      <c r="K11" s="26" t="s">
        <v>31</v>
      </c>
      <c r="L11" s="84">
        <f t="shared" si="3"/>
        <v>0</v>
      </c>
      <c r="M11" s="84">
        <f t="shared" si="4"/>
        <v>0</v>
      </c>
      <c r="O11" s="108">
        <f>I11+(M11/1000)+(J11/100000)</f>
        <v>0</v>
      </c>
      <c r="P11" s="35">
        <v>4</v>
      </c>
      <c r="Q11" s="35" t="e">
        <f t="shared" si="5"/>
        <v>#N/A</v>
      </c>
      <c r="R11" s="68"/>
    </row>
    <row r="12" spans="1:18" s="2" customFormat="1" ht="21.9" customHeight="1" x14ac:dyDescent="0.25">
      <c r="A12" s="88" t="s">
        <v>7</v>
      </c>
      <c r="B12" s="93" t="e">
        <f>E!Q13</f>
        <v>#N/A</v>
      </c>
      <c r="C12" s="32"/>
      <c r="D12" s="143" t="s">
        <v>149</v>
      </c>
      <c r="E12" s="145"/>
      <c r="F12" s="145"/>
      <c r="G12" s="156"/>
      <c r="H12" s="106">
        <f t="shared" si="0"/>
        <v>3.5</v>
      </c>
      <c r="I12" s="84">
        <f t="shared" si="1"/>
        <v>0</v>
      </c>
      <c r="J12" s="84">
        <f t="shared" si="2"/>
        <v>0</v>
      </c>
      <c r="K12" s="26" t="s">
        <v>31</v>
      </c>
      <c r="L12" s="84">
        <f t="shared" si="3"/>
        <v>0</v>
      </c>
      <c r="M12" s="84">
        <f t="shared" si="4"/>
        <v>0</v>
      </c>
      <c r="O12" s="108">
        <f t="shared" si="6"/>
        <v>0</v>
      </c>
      <c r="P12" s="35">
        <v>5</v>
      </c>
      <c r="Q12" s="35" t="e">
        <f t="shared" si="5"/>
        <v>#N/A</v>
      </c>
      <c r="R12" s="68"/>
    </row>
    <row r="13" spans="1:18" s="2" customFormat="1" ht="21.9" customHeight="1" thickBot="1" x14ac:dyDescent="0.3">
      <c r="A13" s="89" t="s">
        <v>8</v>
      </c>
      <c r="B13" s="94" t="e">
        <f>F!Q13</f>
        <v>#N/A</v>
      </c>
      <c r="C13" s="33"/>
      <c r="D13" s="148"/>
      <c r="E13" s="160"/>
      <c r="F13" s="160"/>
      <c r="G13" s="161"/>
      <c r="H13" s="106">
        <f t="shared" si="0"/>
        <v>3.5</v>
      </c>
      <c r="I13" s="84">
        <f t="shared" si="1"/>
        <v>0</v>
      </c>
      <c r="J13" s="84">
        <f t="shared" si="2"/>
        <v>0</v>
      </c>
      <c r="K13" s="26" t="s">
        <v>31</v>
      </c>
      <c r="L13" s="84">
        <f t="shared" si="3"/>
        <v>0</v>
      </c>
      <c r="M13" s="84">
        <f t="shared" si="4"/>
        <v>0</v>
      </c>
      <c r="O13" s="108">
        <f t="shared" si="6"/>
        <v>0</v>
      </c>
      <c r="P13" s="35">
        <v>6</v>
      </c>
      <c r="Q13" s="35" t="e">
        <f t="shared" si="5"/>
        <v>#N/A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2" t="s">
        <v>0</v>
      </c>
      <c r="B16" s="162"/>
      <c r="C16" s="162"/>
      <c r="D16" s="162"/>
      <c r="E16" s="162"/>
      <c r="F16" s="162"/>
      <c r="G16" s="16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3" t="s">
        <v>32</v>
      </c>
      <c r="F17" s="163"/>
      <c r="G17" s="163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e">
        <f>B8</f>
        <v>#N/A</v>
      </c>
      <c r="C18" s="100" t="e">
        <f>B13</f>
        <v>#N/A</v>
      </c>
      <c r="D18" s="100"/>
      <c r="E18" s="101"/>
      <c r="F18" s="102" t="s">
        <v>31</v>
      </c>
      <c r="G18" s="103"/>
      <c r="H18" s="49">
        <f>Parametry!$B$9</f>
        <v>0.57291666666666663</v>
      </c>
      <c r="I18" s="66" t="str">
        <f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e">
        <f>B9</f>
        <v>#N/A</v>
      </c>
      <c r="C19" s="12" t="e">
        <f>B12</f>
        <v>#N/A</v>
      </c>
      <c r="D19" s="12"/>
      <c r="E19" s="20"/>
      <c r="F19" s="17" t="s">
        <v>31</v>
      </c>
      <c r="G19" s="23"/>
      <c r="H19" s="49">
        <f>H18+$P$3/60/24</f>
        <v>0.57916666666666661</v>
      </c>
      <c r="I19" s="66" t="str">
        <f t="shared" ref="I19:I32" si="7">IF(AND(ISNUMBER(E19),ISNUMBER(G19)),IF(G19&lt;E19,3,IF(G19&gt;E19,1,2)),"")</f>
        <v/>
      </c>
      <c r="J19" s="73" t="str">
        <f t="shared" ref="J19:J32" si="8">IF(AND(ISNUMBER(E19),ISNUMBER(G19)),IF(G19&gt;E19,3,IF(G19&lt;E19,1,2)),"")</f>
        <v/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e">
        <f>B10</f>
        <v>#N/A</v>
      </c>
      <c r="C20" s="12" t="e">
        <f>B11</f>
        <v>#N/A</v>
      </c>
      <c r="D20" s="12"/>
      <c r="E20" s="20"/>
      <c r="F20" s="17" t="s">
        <v>31</v>
      </c>
      <c r="G20" s="23"/>
      <c r="H20" s="49">
        <f t="shared" ref="H20:H32" si="9">H19+$P$3/60/24</f>
        <v>0.58541666666666659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e">
        <f>B8</f>
        <v>#N/A</v>
      </c>
      <c r="C21" s="12" t="e">
        <f>B9</f>
        <v>#N/A</v>
      </c>
      <c r="D21" s="12"/>
      <c r="E21" s="20"/>
      <c r="F21" s="17" t="s">
        <v>31</v>
      </c>
      <c r="G21" s="23"/>
      <c r="H21" s="49">
        <f t="shared" si="9"/>
        <v>0.59166666666666656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e">
        <f>B13</f>
        <v>#N/A</v>
      </c>
      <c r="C22" s="12" t="e">
        <f>B11</f>
        <v>#N/A</v>
      </c>
      <c r="D22" s="12"/>
      <c r="E22" s="20"/>
      <c r="F22" s="17" t="s">
        <v>31</v>
      </c>
      <c r="G22" s="23"/>
      <c r="H22" s="49">
        <f t="shared" si="9"/>
        <v>0.59791666666666654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e">
        <f>B12</f>
        <v>#N/A</v>
      </c>
      <c r="C23" s="6" t="e">
        <f>B10</f>
        <v>#N/A</v>
      </c>
      <c r="D23" s="6"/>
      <c r="E23" s="20"/>
      <c r="F23" s="17" t="s">
        <v>31</v>
      </c>
      <c r="G23" s="23"/>
      <c r="H23" s="49">
        <f t="shared" si="9"/>
        <v>0.60416666666666652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e">
        <f>B9</f>
        <v>#N/A</v>
      </c>
      <c r="C24" s="6" t="e">
        <f>B13</f>
        <v>#N/A</v>
      </c>
      <c r="D24" s="6"/>
      <c r="E24" s="20"/>
      <c r="F24" s="17" t="s">
        <v>31</v>
      </c>
      <c r="G24" s="23"/>
      <c r="H24" s="49">
        <f t="shared" si="9"/>
        <v>0.6104166666666665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e">
        <f>B11</f>
        <v>#N/A</v>
      </c>
      <c r="C25" s="6" t="e">
        <f>B12</f>
        <v>#N/A</v>
      </c>
      <c r="D25" s="6"/>
      <c r="E25" s="20"/>
      <c r="F25" s="17" t="s">
        <v>31</v>
      </c>
      <c r="G25" s="23"/>
      <c r="H25" s="49">
        <f t="shared" si="9"/>
        <v>0.61666666666666647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e">
        <f>B10</f>
        <v>#N/A</v>
      </c>
      <c r="C26" s="6" t="e">
        <f>B8</f>
        <v>#N/A</v>
      </c>
      <c r="D26" s="6"/>
      <c r="E26" s="20"/>
      <c r="F26" s="17" t="s">
        <v>31</v>
      </c>
      <c r="G26" s="23"/>
      <c r="H26" s="49">
        <f t="shared" si="9"/>
        <v>0.62291666666666645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e">
        <f>B13</f>
        <v>#N/A</v>
      </c>
      <c r="C27" s="90" t="e">
        <f>B12</f>
        <v>#N/A</v>
      </c>
      <c r="D27" s="90"/>
      <c r="E27" s="91"/>
      <c r="F27" s="17" t="s">
        <v>31</v>
      </c>
      <c r="G27" s="92"/>
      <c r="H27" s="49">
        <f t="shared" si="9"/>
        <v>0.62916666666666643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e">
        <f>B9</f>
        <v>#N/A</v>
      </c>
      <c r="C28" s="90" t="e">
        <f>B10</f>
        <v>#N/A</v>
      </c>
      <c r="D28" s="90"/>
      <c r="E28" s="91"/>
      <c r="F28" s="17" t="s">
        <v>31</v>
      </c>
      <c r="G28" s="92"/>
      <c r="H28" s="49">
        <f t="shared" si="9"/>
        <v>0.63541666666666641</v>
      </c>
      <c r="I28" s="66" t="str">
        <f t="shared" si="7"/>
        <v/>
      </c>
      <c r="J28" s="73" t="str">
        <f t="shared" si="8"/>
        <v/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e">
        <f>B8</f>
        <v>#N/A</v>
      </c>
      <c r="C29" s="90" t="e">
        <f>B11</f>
        <v>#N/A</v>
      </c>
      <c r="D29" s="90"/>
      <c r="E29" s="91"/>
      <c r="F29" s="17" t="s">
        <v>31</v>
      </c>
      <c r="G29" s="92"/>
      <c r="H29" s="49">
        <f t="shared" si="9"/>
        <v>0.64166666666666639</v>
      </c>
      <c r="I29" s="66" t="str">
        <f t="shared" si="7"/>
        <v/>
      </c>
      <c r="J29" s="73" t="str">
        <f t="shared" si="8"/>
        <v/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e">
        <f>B10</f>
        <v>#N/A</v>
      </c>
      <c r="C30" s="90" t="e">
        <f>B13</f>
        <v>#N/A</v>
      </c>
      <c r="D30" s="90"/>
      <c r="E30" s="91"/>
      <c r="F30" s="17" t="s">
        <v>31</v>
      </c>
      <c r="G30" s="92"/>
      <c r="H30" s="49">
        <f t="shared" si="9"/>
        <v>0.64791666666666636</v>
      </c>
      <c r="I30" s="66" t="str">
        <f t="shared" si="7"/>
        <v/>
      </c>
      <c r="J30" s="73" t="str">
        <f t="shared" si="8"/>
        <v/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e">
        <f>B11</f>
        <v>#N/A</v>
      </c>
      <c r="C31" s="90" t="e">
        <f>B9</f>
        <v>#N/A</v>
      </c>
      <c r="D31" s="90"/>
      <c r="E31" s="91"/>
      <c r="F31" s="17" t="s">
        <v>31</v>
      </c>
      <c r="G31" s="92"/>
      <c r="H31" s="49">
        <f t="shared" si="9"/>
        <v>0.65416666666666634</v>
      </c>
      <c r="I31" s="66" t="str">
        <f t="shared" si="7"/>
        <v/>
      </c>
      <c r="J31" s="73" t="str">
        <f t="shared" si="8"/>
        <v/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e">
        <f>B12</f>
        <v>#N/A</v>
      </c>
      <c r="C32" s="7" t="e">
        <f>B8</f>
        <v>#N/A</v>
      </c>
      <c r="D32" s="7"/>
      <c r="E32" s="21"/>
      <c r="F32" s="18" t="s">
        <v>31</v>
      </c>
      <c r="G32" s="24"/>
      <c r="H32" s="49">
        <f t="shared" si="9"/>
        <v>0.66041666666666632</v>
      </c>
      <c r="I32" s="66" t="str">
        <f t="shared" si="7"/>
        <v/>
      </c>
      <c r="J32" s="73" t="str">
        <f t="shared" si="8"/>
        <v/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6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H39"/>
  <sheetViews>
    <sheetView zoomScale="53" workbookViewId="0"/>
  </sheetViews>
  <sheetFormatPr defaultColWidth="9.109375" defaultRowHeight="13.2" x14ac:dyDescent="0.25"/>
  <cols>
    <col min="1" max="1" width="10" style="57" customWidth="1"/>
    <col min="2" max="2" width="23.88671875" style="57" customWidth="1"/>
    <col min="3" max="3" width="17" style="57" customWidth="1"/>
    <col min="4" max="4" width="12" style="57" customWidth="1"/>
    <col min="5" max="5" width="3.6640625" style="57" customWidth="1"/>
    <col min="6" max="6" width="31" style="57" customWidth="1"/>
    <col min="7" max="7" width="10.109375" style="58" customWidth="1"/>
    <col min="8" max="8" width="0" style="57" hidden="1" customWidth="1"/>
    <col min="9" max="16384" width="9.109375" style="57"/>
  </cols>
  <sheetData>
    <row r="1" spans="1:8" ht="13.8" thickBot="1" x14ac:dyDescent="0.3"/>
    <row r="2" spans="1:8" ht="27.75" customHeight="1" thickBot="1" x14ac:dyDescent="0.3">
      <c r="A2" s="177"/>
      <c r="B2" s="178"/>
      <c r="C2" s="59"/>
      <c r="D2" s="60"/>
      <c r="E2" s="60"/>
      <c r="F2" s="61"/>
      <c r="G2" s="62"/>
    </row>
    <row r="3" spans="1:8" s="63" customFormat="1" ht="26.1" customHeight="1" thickBot="1" x14ac:dyDescent="0.3">
      <c r="A3" s="179">
        <v>46123</v>
      </c>
      <c r="B3" s="180"/>
      <c r="C3" s="184"/>
      <c r="D3" s="185"/>
      <c r="E3" s="185"/>
      <c r="F3" s="185"/>
      <c r="G3" s="185"/>
    </row>
    <row r="4" spans="1:8" s="63" customFormat="1" ht="25.95" customHeight="1" x14ac:dyDescent="0.25">
      <c r="A4" s="81" t="s">
        <v>58</v>
      </c>
      <c r="B4" s="181" t="e">
        <f>'1-6'!Q8</f>
        <v>#N/A</v>
      </c>
      <c r="C4" s="182"/>
      <c r="D4" s="182"/>
      <c r="E4" s="182"/>
      <c r="F4" s="182"/>
      <c r="G4" s="183"/>
      <c r="H4" s="63">
        <v>1</v>
      </c>
    </row>
    <row r="5" spans="1:8" s="63" customFormat="1" ht="25.95" customHeight="1" x14ac:dyDescent="0.25">
      <c r="A5" s="82" t="s">
        <v>4</v>
      </c>
      <c r="B5" s="174" t="e">
        <f>'1-6'!Q9</f>
        <v>#N/A</v>
      </c>
      <c r="C5" s="175"/>
      <c r="D5" s="175"/>
      <c r="E5" s="175"/>
      <c r="F5" s="175"/>
      <c r="G5" s="176"/>
      <c r="H5" s="63">
        <v>2</v>
      </c>
    </row>
    <row r="6" spans="1:8" s="63" customFormat="1" ht="25.95" customHeight="1" x14ac:dyDescent="0.25">
      <c r="A6" s="82" t="s">
        <v>5</v>
      </c>
      <c r="B6" s="174" t="e">
        <f>'1-6'!Q10</f>
        <v>#N/A</v>
      </c>
      <c r="C6" s="175"/>
      <c r="D6" s="175"/>
      <c r="E6" s="175"/>
      <c r="F6" s="175"/>
      <c r="G6" s="176"/>
      <c r="H6" s="63">
        <v>3</v>
      </c>
    </row>
    <row r="7" spans="1:8" s="63" customFormat="1" ht="25.95" customHeight="1" x14ac:dyDescent="0.25">
      <c r="A7" s="82" t="s">
        <v>6</v>
      </c>
      <c r="B7" s="174" t="e">
        <f>'1-6'!Q11</f>
        <v>#N/A</v>
      </c>
      <c r="C7" s="175"/>
      <c r="D7" s="175"/>
      <c r="E7" s="175"/>
      <c r="F7" s="175"/>
      <c r="G7" s="176"/>
      <c r="H7" s="63">
        <v>4</v>
      </c>
    </row>
    <row r="8" spans="1:8" s="63" customFormat="1" ht="25.95" customHeight="1" x14ac:dyDescent="0.25">
      <c r="A8" s="82" t="s">
        <v>7</v>
      </c>
      <c r="B8" s="174" t="e">
        <f>'1-6'!Q12</f>
        <v>#N/A</v>
      </c>
      <c r="C8" s="175"/>
      <c r="D8" s="175"/>
      <c r="E8" s="175"/>
      <c r="F8" s="175"/>
      <c r="G8" s="176"/>
      <c r="H8" s="63">
        <v>1</v>
      </c>
    </row>
    <row r="9" spans="1:8" s="63" customFormat="1" ht="25.95" customHeight="1" x14ac:dyDescent="0.25">
      <c r="A9" s="82" t="s">
        <v>8</v>
      </c>
      <c r="B9" s="174" t="e">
        <f>'1-6'!Q13</f>
        <v>#N/A</v>
      </c>
      <c r="C9" s="175"/>
      <c r="D9" s="175"/>
      <c r="E9" s="175"/>
      <c r="F9" s="175"/>
      <c r="G9" s="176"/>
      <c r="H9" s="63">
        <v>2</v>
      </c>
    </row>
    <row r="10" spans="1:8" s="63" customFormat="1" ht="25.95" customHeight="1" x14ac:dyDescent="0.25">
      <c r="A10" s="82" t="s">
        <v>21</v>
      </c>
      <c r="B10" s="174" t="e">
        <f>'7-12'!Q8</f>
        <v>#N/A</v>
      </c>
      <c r="C10" s="175"/>
      <c r="D10" s="175"/>
      <c r="E10" s="175"/>
      <c r="F10" s="175"/>
      <c r="G10" s="176"/>
      <c r="H10" s="63">
        <v>3</v>
      </c>
    </row>
    <row r="11" spans="1:8" s="63" customFormat="1" ht="25.95" customHeight="1" x14ac:dyDescent="0.25">
      <c r="A11" s="82" t="s">
        <v>22</v>
      </c>
      <c r="B11" s="174" t="e">
        <f>'7-12'!Q9</f>
        <v>#N/A</v>
      </c>
      <c r="C11" s="175"/>
      <c r="D11" s="175"/>
      <c r="E11" s="175"/>
      <c r="F11" s="175"/>
      <c r="G11" s="176"/>
      <c r="H11" s="63">
        <v>4</v>
      </c>
    </row>
    <row r="12" spans="1:8" s="63" customFormat="1" ht="25.95" customHeight="1" x14ac:dyDescent="0.25">
      <c r="A12" s="82" t="s">
        <v>23</v>
      </c>
      <c r="B12" s="174" t="e">
        <f>'7-12'!Q10</f>
        <v>#N/A</v>
      </c>
      <c r="C12" s="175"/>
      <c r="D12" s="175"/>
      <c r="E12" s="175"/>
      <c r="F12" s="175"/>
      <c r="G12" s="176"/>
      <c r="H12" s="63">
        <v>1</v>
      </c>
    </row>
    <row r="13" spans="1:8" s="63" customFormat="1" ht="25.95" customHeight="1" x14ac:dyDescent="0.25">
      <c r="A13" s="82" t="s">
        <v>24</v>
      </c>
      <c r="B13" s="174" t="e">
        <f>'7-12'!Q11</f>
        <v>#N/A</v>
      </c>
      <c r="C13" s="175"/>
      <c r="D13" s="175"/>
      <c r="E13" s="175"/>
      <c r="F13" s="175"/>
      <c r="G13" s="176"/>
      <c r="H13" s="63">
        <v>2</v>
      </c>
    </row>
    <row r="14" spans="1:8" s="63" customFormat="1" ht="25.95" customHeight="1" x14ac:dyDescent="0.25">
      <c r="A14" s="82" t="s">
        <v>25</v>
      </c>
      <c r="B14" s="174" t="e">
        <f>'7-12'!Q12</f>
        <v>#N/A</v>
      </c>
      <c r="C14" s="175"/>
      <c r="D14" s="175"/>
      <c r="E14" s="175"/>
      <c r="F14" s="175"/>
      <c r="G14" s="176"/>
      <c r="H14" s="63">
        <v>3</v>
      </c>
    </row>
    <row r="15" spans="1:8" s="63" customFormat="1" ht="25.95" customHeight="1" x14ac:dyDescent="0.25">
      <c r="A15" s="82" t="s">
        <v>26</v>
      </c>
      <c r="B15" s="174" t="e">
        <f>'7-12'!Q13</f>
        <v>#N/A</v>
      </c>
      <c r="C15" s="175"/>
      <c r="D15" s="175"/>
      <c r="E15" s="175"/>
      <c r="F15" s="175"/>
      <c r="G15" s="176"/>
      <c r="H15" s="63">
        <v>4</v>
      </c>
    </row>
    <row r="16" spans="1:8" s="63" customFormat="1" ht="25.95" customHeight="1" x14ac:dyDescent="0.25">
      <c r="A16" s="82" t="s">
        <v>27</v>
      </c>
      <c r="B16" s="174" t="e">
        <f>'13-18'!Q8</f>
        <v>#N/A</v>
      </c>
      <c r="C16" s="175"/>
      <c r="D16" s="175"/>
      <c r="E16" s="175"/>
      <c r="F16" s="175"/>
      <c r="G16" s="176"/>
      <c r="H16" s="63">
        <v>1</v>
      </c>
    </row>
    <row r="17" spans="1:8" s="63" customFormat="1" ht="25.95" customHeight="1" x14ac:dyDescent="0.25">
      <c r="A17" s="82" t="s">
        <v>28</v>
      </c>
      <c r="B17" s="174" t="e">
        <f>'13-18'!Q9</f>
        <v>#N/A</v>
      </c>
      <c r="C17" s="175"/>
      <c r="D17" s="175"/>
      <c r="E17" s="175"/>
      <c r="F17" s="175"/>
      <c r="G17" s="176"/>
      <c r="H17" s="63">
        <v>2</v>
      </c>
    </row>
    <row r="18" spans="1:8" s="63" customFormat="1" ht="25.95" customHeight="1" x14ac:dyDescent="0.25">
      <c r="A18" s="82" t="s">
        <v>29</v>
      </c>
      <c r="B18" s="174" t="e">
        <f>'13-18'!Q10</f>
        <v>#N/A</v>
      </c>
      <c r="C18" s="175"/>
      <c r="D18" s="175"/>
      <c r="E18" s="175"/>
      <c r="F18" s="175"/>
      <c r="G18" s="176"/>
      <c r="H18" s="63">
        <v>3</v>
      </c>
    </row>
    <row r="19" spans="1:8" s="63" customFormat="1" ht="25.95" customHeight="1" x14ac:dyDescent="0.25">
      <c r="A19" s="82" t="s">
        <v>59</v>
      </c>
      <c r="B19" s="174" t="e">
        <f>'13-18'!Q11</f>
        <v>#N/A</v>
      </c>
      <c r="C19" s="175"/>
      <c r="D19" s="175"/>
      <c r="E19" s="175"/>
      <c r="F19" s="175"/>
      <c r="G19" s="176"/>
      <c r="H19" s="63">
        <v>4</v>
      </c>
    </row>
    <row r="20" spans="1:8" s="63" customFormat="1" ht="25.95" customHeight="1" x14ac:dyDescent="0.25">
      <c r="A20" s="82" t="s">
        <v>60</v>
      </c>
      <c r="B20" s="174" t="e">
        <f>'13-18'!Q12</f>
        <v>#N/A</v>
      </c>
      <c r="C20" s="175"/>
      <c r="D20" s="175"/>
      <c r="E20" s="175"/>
      <c r="F20" s="175"/>
      <c r="G20" s="176"/>
      <c r="H20" s="63">
        <v>1</v>
      </c>
    </row>
    <row r="21" spans="1:8" ht="25.95" customHeight="1" x14ac:dyDescent="0.25">
      <c r="A21" s="82" t="s">
        <v>61</v>
      </c>
      <c r="B21" s="174" t="e">
        <f>'13-18'!Q13</f>
        <v>#N/A</v>
      </c>
      <c r="C21" s="175"/>
      <c r="D21" s="175"/>
      <c r="E21" s="175"/>
      <c r="F21" s="175"/>
      <c r="G21" s="176"/>
      <c r="H21" s="63">
        <v>2</v>
      </c>
    </row>
    <row r="22" spans="1:8" ht="25.95" customHeight="1" x14ac:dyDescent="0.25">
      <c r="A22" s="82" t="s">
        <v>63</v>
      </c>
      <c r="B22" s="174" t="e">
        <f>'19-24'!Q8</f>
        <v>#N/A</v>
      </c>
      <c r="C22" s="175"/>
      <c r="D22" s="175"/>
      <c r="E22" s="175"/>
      <c r="F22" s="175"/>
      <c r="G22" s="176"/>
      <c r="H22" s="63">
        <v>3</v>
      </c>
    </row>
    <row r="23" spans="1:8" ht="25.95" customHeight="1" x14ac:dyDescent="0.25">
      <c r="A23" s="82" t="s">
        <v>64</v>
      </c>
      <c r="B23" s="174" t="e">
        <f>'19-24'!Q9</f>
        <v>#N/A</v>
      </c>
      <c r="C23" s="175"/>
      <c r="D23" s="175"/>
      <c r="E23" s="175"/>
      <c r="F23" s="175"/>
      <c r="G23" s="176"/>
      <c r="H23" s="63"/>
    </row>
    <row r="24" spans="1:8" ht="25.95" customHeight="1" x14ac:dyDescent="0.25">
      <c r="A24" s="82" t="s">
        <v>126</v>
      </c>
      <c r="B24" s="174" t="e">
        <f>'19-24'!Q10</f>
        <v>#N/A</v>
      </c>
      <c r="C24" s="175"/>
      <c r="D24" s="175"/>
      <c r="E24" s="175"/>
      <c r="F24" s="175"/>
      <c r="G24" s="176"/>
      <c r="H24" s="63"/>
    </row>
    <row r="25" spans="1:8" ht="25.95" customHeight="1" x14ac:dyDescent="0.25">
      <c r="A25" s="82" t="s">
        <v>129</v>
      </c>
      <c r="B25" s="174" t="e">
        <f>'19-24'!Q11</f>
        <v>#N/A</v>
      </c>
      <c r="C25" s="175"/>
      <c r="D25" s="175"/>
      <c r="E25" s="175"/>
      <c r="F25" s="175"/>
      <c r="G25" s="176"/>
      <c r="H25" s="63"/>
    </row>
    <row r="26" spans="1:8" ht="25.95" customHeight="1" x14ac:dyDescent="0.25">
      <c r="A26" s="82" t="s">
        <v>130</v>
      </c>
      <c r="B26" s="174" t="e">
        <f>'19-24'!Q12</f>
        <v>#N/A</v>
      </c>
      <c r="C26" s="175"/>
      <c r="D26" s="175"/>
      <c r="E26" s="175"/>
      <c r="F26" s="175"/>
      <c r="G26" s="176"/>
      <c r="H26" s="63"/>
    </row>
    <row r="27" spans="1:8" ht="25.95" customHeight="1" x14ac:dyDescent="0.25">
      <c r="A27" s="82" t="s">
        <v>131</v>
      </c>
      <c r="B27" s="174" t="e">
        <f>'19-24'!Q13</f>
        <v>#N/A</v>
      </c>
      <c r="C27" s="175"/>
      <c r="D27" s="175"/>
      <c r="E27" s="175"/>
      <c r="F27" s="175"/>
      <c r="G27" s="176"/>
      <c r="H27" s="63"/>
    </row>
    <row r="28" spans="1:8" ht="25.95" customHeight="1" x14ac:dyDescent="0.25">
      <c r="A28" s="82" t="s">
        <v>132</v>
      </c>
      <c r="B28" s="174" t="e">
        <f>'25-30'!Q8</f>
        <v>#N/A</v>
      </c>
      <c r="C28" s="175"/>
      <c r="D28" s="175"/>
      <c r="E28" s="175"/>
      <c r="F28" s="175"/>
      <c r="G28" s="176"/>
      <c r="H28" s="63"/>
    </row>
    <row r="29" spans="1:8" ht="25.95" customHeight="1" x14ac:dyDescent="0.25">
      <c r="A29" s="82" t="s">
        <v>133</v>
      </c>
      <c r="B29" s="174" t="e">
        <f>'25-30'!Q9</f>
        <v>#N/A</v>
      </c>
      <c r="C29" s="175"/>
      <c r="D29" s="175"/>
      <c r="E29" s="175"/>
      <c r="F29" s="175"/>
      <c r="G29" s="176"/>
      <c r="H29" s="63"/>
    </row>
    <row r="30" spans="1:8" ht="25.95" customHeight="1" x14ac:dyDescent="0.25">
      <c r="A30" s="82" t="s">
        <v>134</v>
      </c>
      <c r="B30" s="174" t="e">
        <f>'25-30'!Q10</f>
        <v>#N/A</v>
      </c>
      <c r="C30" s="175"/>
      <c r="D30" s="175"/>
      <c r="E30" s="175"/>
      <c r="F30" s="175"/>
      <c r="G30" s="176"/>
      <c r="H30" s="63"/>
    </row>
    <row r="31" spans="1:8" ht="25.95" customHeight="1" x14ac:dyDescent="0.25">
      <c r="A31" s="82" t="s">
        <v>135</v>
      </c>
      <c r="B31" s="174" t="e">
        <f>'25-30'!Q11</f>
        <v>#N/A</v>
      </c>
      <c r="C31" s="175"/>
      <c r="D31" s="175"/>
      <c r="E31" s="175"/>
      <c r="F31" s="175"/>
      <c r="G31" s="176"/>
      <c r="H31" s="63"/>
    </row>
    <row r="32" spans="1:8" ht="25.95" customHeight="1" x14ac:dyDescent="0.25">
      <c r="A32" s="107" t="s">
        <v>141</v>
      </c>
      <c r="B32" s="174" t="e">
        <f>'25-30'!Q12</f>
        <v>#N/A</v>
      </c>
      <c r="C32" s="175"/>
      <c r="D32" s="175"/>
      <c r="E32" s="175"/>
      <c r="F32" s="175"/>
      <c r="G32" s="176"/>
      <c r="H32" s="63"/>
    </row>
    <row r="33" spans="1:8" ht="25.95" customHeight="1" x14ac:dyDescent="0.25">
      <c r="A33" s="107" t="s">
        <v>142</v>
      </c>
      <c r="B33" s="174" t="e">
        <f>'25-30'!Q13</f>
        <v>#N/A</v>
      </c>
      <c r="C33" s="175"/>
      <c r="D33" s="175"/>
      <c r="E33" s="175"/>
      <c r="F33" s="175"/>
      <c r="G33" s="176"/>
      <c r="H33" s="63"/>
    </row>
    <row r="34" spans="1:8" ht="25.95" customHeight="1" x14ac:dyDescent="0.25">
      <c r="A34" s="107" t="s">
        <v>143</v>
      </c>
      <c r="B34" s="174" t="e">
        <f>'31-36'!Q8</f>
        <v>#N/A</v>
      </c>
      <c r="C34" s="175"/>
      <c r="D34" s="175"/>
      <c r="E34" s="175"/>
      <c r="F34" s="175"/>
      <c r="G34" s="176"/>
      <c r="H34" s="63"/>
    </row>
    <row r="35" spans="1:8" ht="25.95" customHeight="1" x14ac:dyDescent="0.25">
      <c r="A35" s="107" t="s">
        <v>144</v>
      </c>
      <c r="B35" s="174" t="e">
        <f>'31-36'!Q9</f>
        <v>#N/A</v>
      </c>
      <c r="C35" s="175"/>
      <c r="D35" s="175"/>
      <c r="E35" s="175"/>
      <c r="F35" s="175"/>
      <c r="G35" s="176"/>
      <c r="H35" s="63"/>
    </row>
    <row r="36" spans="1:8" ht="25.95" customHeight="1" x14ac:dyDescent="0.25">
      <c r="A36" s="107" t="s">
        <v>145</v>
      </c>
      <c r="B36" s="174" t="e">
        <f>'31-36'!Q10</f>
        <v>#N/A</v>
      </c>
      <c r="C36" s="175"/>
      <c r="D36" s="175"/>
      <c r="E36" s="175"/>
      <c r="F36" s="175"/>
      <c r="G36" s="176"/>
      <c r="H36" s="63"/>
    </row>
    <row r="37" spans="1:8" ht="25.95" customHeight="1" x14ac:dyDescent="0.25">
      <c r="A37" s="107" t="s">
        <v>146</v>
      </c>
      <c r="B37" s="174" t="e">
        <f>'31-36'!Q11</f>
        <v>#N/A</v>
      </c>
      <c r="C37" s="175"/>
      <c r="D37" s="175"/>
      <c r="E37" s="175"/>
      <c r="F37" s="175"/>
      <c r="G37" s="176"/>
      <c r="H37" s="63"/>
    </row>
    <row r="38" spans="1:8" ht="25.95" customHeight="1" x14ac:dyDescent="0.25">
      <c r="A38" s="107" t="s">
        <v>147</v>
      </c>
      <c r="B38" s="174" t="e">
        <f>'31-36'!Q12</f>
        <v>#N/A</v>
      </c>
      <c r="C38" s="175"/>
      <c r="D38" s="175"/>
      <c r="E38" s="175"/>
      <c r="F38" s="175"/>
      <c r="G38" s="176"/>
      <c r="H38" s="63"/>
    </row>
    <row r="39" spans="1:8" ht="25.95" customHeight="1" thickBot="1" x14ac:dyDescent="0.3">
      <c r="A39" s="83" t="s">
        <v>168</v>
      </c>
      <c r="B39" s="186" t="e">
        <f>'31-36'!Q13</f>
        <v>#N/A</v>
      </c>
      <c r="C39" s="187"/>
      <c r="D39" s="187"/>
      <c r="E39" s="187"/>
      <c r="F39" s="187"/>
      <c r="G39" s="188"/>
      <c r="H39" s="63"/>
    </row>
  </sheetData>
  <mergeCells count="39">
    <mergeCell ref="B34:G34"/>
    <mergeCell ref="B35:G35"/>
    <mergeCell ref="B36:G36"/>
    <mergeCell ref="B37:G37"/>
    <mergeCell ref="B39:G39"/>
    <mergeCell ref="B38:G38"/>
    <mergeCell ref="B29:G29"/>
    <mergeCell ref="B30:G30"/>
    <mergeCell ref="B31:G31"/>
    <mergeCell ref="B32:G32"/>
    <mergeCell ref="B33:G33"/>
    <mergeCell ref="B12:G12"/>
    <mergeCell ref="A2:B2"/>
    <mergeCell ref="A3:B3"/>
    <mergeCell ref="B4:G4"/>
    <mergeCell ref="B5:G5"/>
    <mergeCell ref="B6:G6"/>
    <mergeCell ref="B7:G7"/>
    <mergeCell ref="B8:G8"/>
    <mergeCell ref="B9:G9"/>
    <mergeCell ref="B10:G10"/>
    <mergeCell ref="B11:G11"/>
    <mergeCell ref="C3:G3"/>
    <mergeCell ref="B21:G21"/>
    <mergeCell ref="B22:G22"/>
    <mergeCell ref="B13:G13"/>
    <mergeCell ref="B14:G14"/>
    <mergeCell ref="B15:G15"/>
    <mergeCell ref="B16:G16"/>
    <mergeCell ref="B17:G17"/>
    <mergeCell ref="B18:G18"/>
    <mergeCell ref="B19:G19"/>
    <mergeCell ref="B20:G20"/>
    <mergeCell ref="B28:G28"/>
    <mergeCell ref="B23:G23"/>
    <mergeCell ref="B24:G24"/>
    <mergeCell ref="B25:G25"/>
    <mergeCell ref="B26:G26"/>
    <mergeCell ref="B27:G27"/>
  </mergeCells>
  <pageMargins left="0.7" right="0.7" top="0.78740157499999996" bottom="0.78740157499999996" header="0.3" footer="0.3"/>
  <pageSetup scale="9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5D501F73196C4A98357E3DBBE6DAB4" ma:contentTypeVersion="14" ma:contentTypeDescription="Create a new document." ma:contentTypeScope="" ma:versionID="912d4392097d1f1a862a18a42a042162">
  <xsd:schema xmlns:xsd="http://www.w3.org/2001/XMLSchema" xmlns:xs="http://www.w3.org/2001/XMLSchema" xmlns:p="http://schemas.microsoft.com/office/2006/metadata/properties" xmlns:ns3="2fafecd3-1116-4f98-bccd-f5b1e9433186" xmlns:ns4="95ffd47e-400f-4ed6-bff7-65e3c90cdb95" targetNamespace="http://schemas.microsoft.com/office/2006/metadata/properties" ma:root="true" ma:fieldsID="686d59cf2dabdfe78313bbe9726cbae9" ns3:_="" ns4:_="">
    <xsd:import namespace="2fafecd3-1116-4f98-bccd-f5b1e9433186"/>
    <xsd:import namespace="95ffd47e-400f-4ed6-bff7-65e3c90cdb9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afecd3-1116-4f98-bccd-f5b1e94331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fd47e-400f-4ed6-bff7-65e3c90cdb9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73FBEF-B1E1-41DE-9070-FD28D9ED63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afecd3-1116-4f98-bccd-f5b1e9433186"/>
    <ds:schemaRef ds:uri="95ffd47e-400f-4ed6-bff7-65e3c90cdb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AF523A-E9EF-45E5-B67B-5C2D4B1EE2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9C05EB-165A-410B-B7EF-367030289DF4}">
  <ds:schemaRefs>
    <ds:schemaRef ds:uri="95ffd47e-400f-4ed6-bff7-65e3c90cdb95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2fafecd3-1116-4f98-bccd-f5b1e9433186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19</vt:i4>
      </vt:variant>
      <vt:variant>
        <vt:lpstr>Pojmenované oblasti</vt:lpstr>
      </vt:variant>
      <vt:variant>
        <vt:i4>16</vt:i4>
      </vt:variant>
    </vt:vector>
  </HeadingPairs>
  <TitlesOfParts>
    <vt:vector size="35" baseType="lpstr">
      <vt:lpstr>ADMIN</vt:lpstr>
      <vt:lpstr>Určení pořadí</vt:lpstr>
      <vt:lpstr>4</vt:lpstr>
      <vt:lpstr>5</vt:lpstr>
      <vt:lpstr>6</vt:lpstr>
      <vt:lpstr>Parametry</vt:lpstr>
      <vt:lpstr>A</vt:lpstr>
      <vt:lpstr>B</vt:lpstr>
      <vt:lpstr>C</vt:lpstr>
      <vt:lpstr>D</vt:lpstr>
      <vt:lpstr>E</vt:lpstr>
      <vt:lpstr>F</vt:lpstr>
      <vt:lpstr>1-6</vt:lpstr>
      <vt:lpstr>7-12</vt:lpstr>
      <vt:lpstr>13-18</vt:lpstr>
      <vt:lpstr>19-24</vt:lpstr>
      <vt:lpstr>25-30</vt:lpstr>
      <vt:lpstr>31-36</vt:lpstr>
      <vt:lpstr>Pořadí</vt:lpstr>
      <vt:lpstr>Name</vt:lpstr>
      <vt:lpstr>'13-18'!Oblast_tisku</vt:lpstr>
      <vt:lpstr>'1-6'!Oblast_tisku</vt:lpstr>
      <vt:lpstr>'19-24'!Oblast_tisku</vt:lpstr>
      <vt:lpstr>'25-30'!Oblast_tisku</vt:lpstr>
      <vt:lpstr>'31-36'!Oblast_tisku</vt:lpstr>
      <vt:lpstr>'4'!Oblast_tisku</vt:lpstr>
      <vt:lpstr>'5'!Oblast_tisku</vt:lpstr>
      <vt:lpstr>'6'!Oblast_tisku</vt:lpstr>
      <vt:lpstr>'7-12'!Oblast_tisku</vt:lpstr>
      <vt:lpstr>A!Oblast_tisku</vt:lpstr>
      <vt:lpstr>B!Oblast_tisku</vt:lpstr>
      <vt:lpstr>'C'!Oblast_tisku</vt:lpstr>
      <vt:lpstr>D!Oblast_tisku</vt:lpstr>
      <vt:lpstr>E!Oblast_tisku</vt:lpstr>
      <vt:lpstr>F!Oblast_tisku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Jaroslav Borovský</dc:creator>
  <cp:lastModifiedBy>Erika</cp:lastModifiedBy>
  <cp:lastPrinted>2024-04-06T13:17:56Z</cp:lastPrinted>
  <dcterms:created xsi:type="dcterms:W3CDTF">2009-10-03T21:37:12Z</dcterms:created>
  <dcterms:modified xsi:type="dcterms:W3CDTF">2026-04-08T16:48:39Z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0x010100125D501F73196C4A98357E3DBBE6DAB4</vt:lpwstr>
  </property>
</Properties>
</file>